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第一季度" sheetId="1" r:id="rId1"/>
    <sheet name="第二季度" sheetId="2" r:id="rId2"/>
    <sheet name="第三季度" sheetId="3" r:id="rId3"/>
    <sheet name="第四季度" sheetId="4" r:id="rId4"/>
  </sheets>
  <definedNames>
    <definedName name="_xlnm._FilterDatabase" localSheetId="0" hidden="1">第一季度!$A$3:$L$59</definedName>
    <definedName name="_xlnm._FilterDatabase" localSheetId="1" hidden="1">第二季度!$A$3:$L$90</definedName>
    <definedName name="_xlnm._FilterDatabase" localSheetId="2" hidden="1">第三季度!$A$3:$K$50</definedName>
    <definedName name="_xlnm._FilterDatabase" localSheetId="3" hidden="1">第四季度!$A$3:$L$26</definedName>
  </definedNames>
  <calcPr calcId="144525"/>
</workbook>
</file>

<file path=xl/sharedStrings.xml><?xml version="1.0" encoding="utf-8"?>
<sst xmlns="http://schemas.openxmlformats.org/spreadsheetml/2006/main" count="1079" uniqueCount="253">
  <si>
    <t>番禺区2025年第一季度政策性农业保险补贴情况表（种植业类）</t>
  </si>
  <si>
    <t>单位：亩、盆、元</t>
  </si>
  <si>
    <t>序号</t>
  </si>
  <si>
    <t>被保险人</t>
  </si>
  <si>
    <t>标的名称</t>
  </si>
  <si>
    <t>保险数量</t>
  </si>
  <si>
    <t>标的种养
地点</t>
  </si>
  <si>
    <r>
      <rPr>
        <sz val="9"/>
        <color theme="1"/>
        <rFont val="宋体"/>
        <charset val="134"/>
        <scheme val="minor"/>
      </rPr>
      <t>保险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宋体"/>
        <charset val="134"/>
      </rPr>
      <t>起始日</t>
    </r>
  </si>
  <si>
    <r>
      <rPr>
        <sz val="9"/>
        <color theme="1"/>
        <rFont val="宋体"/>
        <charset val="134"/>
        <scheme val="minor"/>
      </rPr>
      <t>保险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宋体"/>
        <charset val="134"/>
      </rPr>
      <t>终止日</t>
    </r>
  </si>
  <si>
    <t>保险金额</t>
  </si>
  <si>
    <t>总保费</t>
  </si>
  <si>
    <t>区级补贴
金额</t>
  </si>
  <si>
    <r>
      <rPr>
        <sz val="9"/>
        <rFont val="宋体"/>
        <charset val="134"/>
        <scheme val="minor"/>
      </rPr>
      <t>农户</t>
    </r>
    <r>
      <rPr>
        <sz val="9"/>
        <rFont val="宋体"/>
        <charset val="134"/>
      </rPr>
      <t>缴费</t>
    </r>
    <r>
      <rPr>
        <sz val="9"/>
        <rFont val="宋体"/>
        <charset val="134"/>
        <scheme val="minor"/>
      </rPr>
      <t xml:space="preserve">
</t>
    </r>
    <r>
      <rPr>
        <sz val="9"/>
        <rFont val="宋体"/>
        <charset val="134"/>
      </rPr>
      <t>金额</t>
    </r>
  </si>
  <si>
    <t>广州市番禺区佳硕农场</t>
  </si>
  <si>
    <t>岭南水果</t>
  </si>
  <si>
    <t>石楼镇
海心村</t>
  </si>
  <si>
    <t>2025-03-07</t>
  </si>
  <si>
    <t>2026-03-06</t>
  </si>
  <si>
    <t>黄荣坚</t>
  </si>
  <si>
    <t>露天蔬菜</t>
  </si>
  <si>
    <t>石碁镇
前锋村</t>
  </si>
  <si>
    <t>2025-03-28</t>
  </si>
  <si>
    <t>2026-03-27</t>
  </si>
  <si>
    <t>屈金华</t>
  </si>
  <si>
    <t>钢结构大棚</t>
  </si>
  <si>
    <t>新造镇       东西庄村</t>
  </si>
  <si>
    <t>2025-01-15</t>
  </si>
  <si>
    <t>2026-01-14</t>
  </si>
  <si>
    <t>黄永雄</t>
  </si>
  <si>
    <t>石楼镇      官桥村</t>
  </si>
  <si>
    <t>2025-01-17</t>
  </si>
  <si>
    <t>2026-01-16</t>
  </si>
  <si>
    <t>陆新柱</t>
  </si>
  <si>
    <t>化龙镇
山门村</t>
  </si>
  <si>
    <t>2025-01-23</t>
  </si>
  <si>
    <t>2026-01-22</t>
  </si>
  <si>
    <t>陈建文</t>
  </si>
  <si>
    <t>沙湾街道     紫坭村</t>
  </si>
  <si>
    <t>2025-03-01</t>
  </si>
  <si>
    <t>2026-02-28</t>
  </si>
  <si>
    <t>杨昌福</t>
  </si>
  <si>
    <t>石楼镇     南派村</t>
  </si>
  <si>
    <t>2025-03-11</t>
  </si>
  <si>
    <t>2026-03-10</t>
  </si>
  <si>
    <t>潘雪梅</t>
  </si>
  <si>
    <t>化龙镇
西山村</t>
  </si>
  <si>
    <t>2025-03-14</t>
  </si>
  <si>
    <t>2026-03-13</t>
  </si>
  <si>
    <t>刘胜义</t>
  </si>
  <si>
    <t>沙湾街道      三善村</t>
  </si>
  <si>
    <t>盆栽花卉</t>
  </si>
  <si>
    <t>石楼镇
官桥村</t>
  </si>
  <si>
    <t>2025-01-01</t>
  </si>
  <si>
    <t>2025-04-01</t>
  </si>
  <si>
    <t>石碁镇
海傍村</t>
  </si>
  <si>
    <t>2025-06-30</t>
  </si>
  <si>
    <t>广州赋美种业科技有限公司</t>
  </si>
  <si>
    <t>新造镇
东西庄村</t>
  </si>
  <si>
    <t>2025-07-14</t>
  </si>
  <si>
    <t>2025-05-22</t>
  </si>
  <si>
    <t>2025-04-22</t>
  </si>
  <si>
    <t>张勇军</t>
  </si>
  <si>
    <t>沙湾街道
三善村</t>
  </si>
  <si>
    <t>2025-02-20</t>
  </si>
  <si>
    <t>2025-05-21</t>
  </si>
  <si>
    <t>蒙健全</t>
  </si>
  <si>
    <t>化龙镇     明经村</t>
  </si>
  <si>
    <t>2025-02-22</t>
  </si>
  <si>
    <t>邵永成</t>
  </si>
  <si>
    <t>石壁街道
石壁三村</t>
  </si>
  <si>
    <t>2025-02-21</t>
  </si>
  <si>
    <t>2025-08-20</t>
  </si>
  <si>
    <t>大棚盆栽</t>
  </si>
  <si>
    <t>沙湾街道
紫坭村</t>
  </si>
  <si>
    <t>2025-06-29</t>
  </si>
  <si>
    <t>露地盆栽</t>
  </si>
  <si>
    <t>谢文才</t>
  </si>
  <si>
    <t>2025-05-05</t>
  </si>
  <si>
    <t>石楼镇
清流村</t>
  </si>
  <si>
    <t>石楼镇
南派村</t>
  </si>
  <si>
    <t>谢兆津</t>
  </si>
  <si>
    <t>石碁镇
金山村</t>
  </si>
  <si>
    <t>2025-05-10</t>
  </si>
  <si>
    <t>陈浩然</t>
  </si>
  <si>
    <t>化龙镇    水门村</t>
  </si>
  <si>
    <t>2025-06-12</t>
  </si>
  <si>
    <t>黄文林</t>
  </si>
  <si>
    <t>化龙镇    西山村</t>
  </si>
  <si>
    <t>2025-07-12</t>
  </si>
  <si>
    <t>2025-06-11</t>
  </si>
  <si>
    <t>2025-09-10</t>
  </si>
  <si>
    <t>许甜威</t>
  </si>
  <si>
    <t>石碁镇
桥山村</t>
  </si>
  <si>
    <t>2025-03-27</t>
  </si>
  <si>
    <t>2025-07-24</t>
  </si>
  <si>
    <t>设施大棚</t>
  </si>
  <si>
    <t>石楼镇     官桥村</t>
  </si>
  <si>
    <t>合计</t>
  </si>
  <si>
    <t>-</t>
  </si>
  <si>
    <t>番禺区2025年第二季度政策性农业保险补贴情况表（种植业类）</t>
  </si>
  <si>
    <t>罗志文</t>
  </si>
  <si>
    <t>2025-04-08</t>
  </si>
  <si>
    <t>2026-04-07</t>
  </si>
  <si>
    <t>曾演微</t>
  </si>
  <si>
    <t>化龙镇
水门村</t>
  </si>
  <si>
    <t>2025-04-18</t>
  </si>
  <si>
    <t>2026-04-17</t>
  </si>
  <si>
    <t>胡日明</t>
  </si>
  <si>
    <t>化龙镇
明经村</t>
  </si>
  <si>
    <t>2025-05-23</t>
  </si>
  <si>
    <t>2026-05-22</t>
  </si>
  <si>
    <t>蒙伟能</t>
  </si>
  <si>
    <t>化龙镇
东南村</t>
  </si>
  <si>
    <t>2025-06-13</t>
  </si>
  <si>
    <t>2026-06-12</t>
  </si>
  <si>
    <t>化龙镇
塘头村</t>
  </si>
  <si>
    <t>化龙镇
复甦村</t>
  </si>
  <si>
    <t>化龙镇
草堂村</t>
  </si>
  <si>
    <t>高嘉铭</t>
  </si>
  <si>
    <t>石碁镇
小龙村</t>
  </si>
  <si>
    <t>2025-04-23</t>
  </si>
  <si>
    <t>2025-06-22</t>
  </si>
  <si>
    <t>李勇森</t>
  </si>
  <si>
    <t>2025-05-19</t>
  </si>
  <si>
    <t>2025-11-15</t>
  </si>
  <si>
    <t>卢嘉升</t>
  </si>
  <si>
    <t>化龙镇
莘汀村</t>
  </si>
  <si>
    <t>2025-11-18</t>
  </si>
  <si>
    <t>李锐文</t>
  </si>
  <si>
    <t>刘远彬</t>
  </si>
  <si>
    <t>2025-11-19</t>
  </si>
  <si>
    <t>胡志成</t>
  </si>
  <si>
    <t>2025-09-20</t>
  </si>
  <si>
    <t>2025-06-23</t>
  </si>
  <si>
    <t>2025-08-22</t>
  </si>
  <si>
    <t>2025-07-07</t>
  </si>
  <si>
    <t>2025-10-05</t>
  </si>
  <si>
    <t>2025-8-20</t>
  </si>
  <si>
    <t>2025-06-17</t>
  </si>
  <si>
    <t>2025-9-14</t>
  </si>
  <si>
    <t>2025-10-28</t>
  </si>
  <si>
    <t>梁少娟</t>
  </si>
  <si>
    <t>石壁街道
石壁二村</t>
  </si>
  <si>
    <t>2025-05-15</t>
  </si>
  <si>
    <t>2025-11-11</t>
  </si>
  <si>
    <t>向美兰</t>
  </si>
  <si>
    <t>原俊贤</t>
  </si>
  <si>
    <t>何桂英</t>
  </si>
  <si>
    <t>李焯坤</t>
  </si>
  <si>
    <t>2025-05-27</t>
  </si>
  <si>
    <t>2025-11-23</t>
  </si>
  <si>
    <t>2025-04-02</t>
  </si>
  <si>
    <t>2025-07-01</t>
  </si>
  <si>
    <t>2025-07-15</t>
  </si>
  <si>
    <t>韩峰</t>
  </si>
  <si>
    <t>2025-09-28</t>
  </si>
  <si>
    <t>2025-12-27</t>
  </si>
  <si>
    <t>2025-06-24</t>
  </si>
  <si>
    <t>2025-09-22</t>
  </si>
  <si>
    <t>广州市番禺区石基供销社</t>
  </si>
  <si>
    <t>水稻完全成本</t>
  </si>
  <si>
    <t>石碁镇
低涌村</t>
  </si>
  <si>
    <t>2025-08-31</t>
  </si>
  <si>
    <t>何维喜</t>
  </si>
  <si>
    <t>石碁镇
长坦村</t>
  </si>
  <si>
    <t>2025-05-29</t>
  </si>
  <si>
    <t>2025-09-15</t>
  </si>
  <si>
    <t>广州市番禺区经发水产有限责任公司</t>
  </si>
  <si>
    <t>石碁镇
官涌村</t>
  </si>
  <si>
    <t>石碁镇
石碁村</t>
  </si>
  <si>
    <t>梁桂标</t>
  </si>
  <si>
    <t>吴桂荣</t>
  </si>
  <si>
    <t>石楼镇
江鸥村</t>
  </si>
  <si>
    <t>王志华</t>
  </si>
  <si>
    <t>石楼镇
沙南村</t>
  </si>
  <si>
    <t>石楼镇
沙北村</t>
  </si>
  <si>
    <t>莫嘉荣</t>
  </si>
  <si>
    <t>郭惠贤</t>
  </si>
  <si>
    <t>广州市达通智慧农业发展有限公司</t>
  </si>
  <si>
    <t>石楼镇
联围村</t>
  </si>
  <si>
    <t>麦庆南</t>
  </si>
  <si>
    <t>黎金福</t>
  </si>
  <si>
    <t>黄有培</t>
  </si>
  <si>
    <t>吕锦潮</t>
  </si>
  <si>
    <t>广州市灏洋水处理材料有限公司</t>
  </si>
  <si>
    <t>大龙街道
新桥村</t>
  </si>
  <si>
    <t>2025-05-16</t>
  </si>
  <si>
    <t>大龙街道
沙涌村</t>
  </si>
  <si>
    <t>大龙街道
新水坑村</t>
  </si>
  <si>
    <t>沙湾街道
古坝东村</t>
  </si>
  <si>
    <t>广州市草河桔场生态种养有限公司</t>
  </si>
  <si>
    <t>桥南街道
草河村</t>
  </si>
  <si>
    <t>2025-08-15</t>
  </si>
  <si>
    <t>乔康农业科技（广州）有限公司</t>
  </si>
  <si>
    <t>2025-06-27</t>
  </si>
  <si>
    <t>沙湾街道
西村村</t>
  </si>
  <si>
    <t>番禺区2025年第三季度政策性农业保险补贴情况表（种植业类）</t>
  </si>
  <si>
    <t>石碁镇      金山村</t>
  </si>
  <si>
    <t>2025-09-24</t>
  </si>
  <si>
    <t>2026-09-23</t>
  </si>
  <si>
    <t>2025-07-02</t>
  </si>
  <si>
    <t>2025-09-29</t>
  </si>
  <si>
    <t>化龙镇   水门村</t>
  </si>
  <si>
    <t>化龙镇   西山村</t>
  </si>
  <si>
    <t>2025-07-25</t>
  </si>
  <si>
    <t>2025-11-21</t>
  </si>
  <si>
    <t>2025-08-27</t>
  </si>
  <si>
    <t>2025-10-25</t>
  </si>
  <si>
    <t>2025-11-22</t>
  </si>
  <si>
    <t>2025-07-11</t>
  </si>
  <si>
    <t>2025-10-08</t>
  </si>
  <si>
    <t>2025-08-21</t>
  </si>
  <si>
    <t>2025-07-22</t>
  </si>
  <si>
    <t>2026-01-17</t>
  </si>
  <si>
    <t>2025-12-28</t>
  </si>
  <si>
    <t>2025-07-16</t>
  </si>
  <si>
    <t>2025-09-13</t>
  </si>
  <si>
    <t>2025-09-16</t>
  </si>
  <si>
    <t>2025-11-14</t>
  </si>
  <si>
    <t>2025-07-08</t>
  </si>
  <si>
    <t>2026-06-30</t>
  </si>
  <si>
    <t>2026-07-07</t>
  </si>
  <si>
    <t>2025-12-31</t>
  </si>
  <si>
    <t>清星（广州）商务集团有限公司</t>
  </si>
  <si>
    <t>广州中洲国际会展有限公司</t>
  </si>
  <si>
    <t>钟村街道
谢逊村</t>
  </si>
  <si>
    <t>桥南街道
蚬涌村</t>
  </si>
  <si>
    <t>桥南街道
陈涌村</t>
  </si>
  <si>
    <t>黄伟杰</t>
  </si>
  <si>
    <t>东环街道
东沙村</t>
  </si>
  <si>
    <t>番禺区2025年第四季度政策性农业保险补贴情况表（种植业类）</t>
  </si>
  <si>
    <t>王庆丰</t>
  </si>
  <si>
    <t>石碁镇      海傍村</t>
  </si>
  <si>
    <t>2025-10-21</t>
  </si>
  <si>
    <t>2026-10-20</t>
  </si>
  <si>
    <t>石楼镇      清流村</t>
  </si>
  <si>
    <t>2025-10-15</t>
  </si>
  <si>
    <t>2026-10-14</t>
  </si>
  <si>
    <t>沙湾街道三善村</t>
  </si>
  <si>
    <t>化龙镇沙亭村</t>
  </si>
  <si>
    <t>2026-10-27</t>
  </si>
  <si>
    <t>2025-11-20</t>
  </si>
  <si>
    <t>2026-1-18</t>
  </si>
  <si>
    <t>2025-12-19</t>
  </si>
  <si>
    <t>2026-2-16</t>
  </si>
  <si>
    <t>化龙镇
沙亭村</t>
  </si>
  <si>
    <t>2025-10-17</t>
  </si>
  <si>
    <t>郭锐新</t>
  </si>
  <si>
    <t>石楼镇
大岭村</t>
  </si>
  <si>
    <t>郭耀民</t>
  </si>
  <si>
    <t>玉米完全成本</t>
  </si>
  <si>
    <t>2025-11-26</t>
  </si>
  <si>
    <t>2026-1-24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</si>
</sst>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);[Red]\(0.00\)"/>
    <numFmt numFmtId="179" formatCode="0.00_ "/>
    <numFmt numFmtId="180" formatCode="yyyy&quot;年&quot;m&quot;月&quot;d&quot;日&quot;;@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Times New Roman"/>
      <charset val="0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22" applyNumberFormat="0" applyAlignment="0" applyProtection="0">
      <alignment vertical="center"/>
    </xf>
    <xf numFmtId="0" fontId="28" fillId="11" borderId="18" applyNumberFormat="0" applyAlignment="0" applyProtection="0">
      <alignment vertical="center"/>
    </xf>
    <xf numFmtId="0" fontId="29" fillId="12" borderId="2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0"/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179" fontId="9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178" fontId="9" fillId="0" borderId="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2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179" fontId="0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179" fontId="5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7" fontId="2" fillId="0" borderId="1" xfId="0" applyNumberFormat="1" applyFont="1" applyFill="1" applyBorder="1" applyAlignment="1">
      <alignment horizontal="left" vertical="center"/>
    </xf>
    <xf numFmtId="179" fontId="2" fillId="0" borderId="1" xfId="0" applyNumberFormat="1" applyFont="1" applyFill="1" applyBorder="1" applyAlignment="1">
      <alignment horizontal="left" vertical="center"/>
    </xf>
    <xf numFmtId="179" fontId="2" fillId="0" borderId="1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 wrapText="1"/>
    </xf>
    <xf numFmtId="179" fontId="7" fillId="0" borderId="2" xfId="0" applyNumberFormat="1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/>
    </xf>
    <xf numFmtId="179" fontId="13" fillId="0" borderId="2" xfId="0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177" fontId="13" fillId="0" borderId="7" xfId="0" applyNumberFormat="1" applyFont="1" applyFill="1" applyBorder="1" applyAlignment="1">
      <alignment horizontal="center" vertical="center" wrapText="1"/>
    </xf>
    <xf numFmtId="179" fontId="14" fillId="0" borderId="7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177" fontId="13" fillId="0" borderId="14" xfId="0" applyNumberFormat="1" applyFont="1" applyFill="1" applyBorder="1" applyAlignment="1">
      <alignment horizontal="center" vertical="center" wrapText="1"/>
    </xf>
    <xf numFmtId="179" fontId="14" fillId="0" borderId="14" xfId="0" applyNumberFormat="1" applyFont="1" applyFill="1" applyBorder="1" applyAlignment="1">
      <alignment horizontal="center" vertical="center"/>
    </xf>
    <xf numFmtId="177" fontId="13" fillId="0" borderId="9" xfId="0" applyNumberFormat="1" applyFont="1" applyFill="1" applyBorder="1" applyAlignment="1">
      <alignment horizontal="center" vertical="center" wrapText="1"/>
    </xf>
    <xf numFmtId="179" fontId="14" fillId="0" borderId="9" xfId="0" applyNumberFormat="1" applyFont="1" applyFill="1" applyBorder="1" applyAlignment="1">
      <alignment horizontal="center" vertical="center"/>
    </xf>
    <xf numFmtId="179" fontId="13" fillId="0" borderId="7" xfId="0" applyNumberFormat="1" applyFont="1" applyFill="1" applyBorder="1" applyAlignment="1">
      <alignment horizontal="center" vertical="center" wrapText="1"/>
    </xf>
    <xf numFmtId="179" fontId="13" fillId="0" borderId="9" xfId="0" applyNumberFormat="1" applyFont="1" applyFill="1" applyBorder="1" applyAlignment="1">
      <alignment horizontal="center" vertical="center" wrapText="1"/>
    </xf>
    <xf numFmtId="179" fontId="13" fillId="0" borderId="7" xfId="0" applyNumberFormat="1" applyFont="1" applyFill="1" applyBorder="1" applyAlignment="1">
      <alignment horizontal="center" vertical="center"/>
    </xf>
    <xf numFmtId="179" fontId="13" fillId="0" borderId="9" xfId="0" applyNumberFormat="1" applyFont="1" applyFill="1" applyBorder="1" applyAlignment="1">
      <alignment horizontal="center" vertical="center"/>
    </xf>
    <xf numFmtId="177" fontId="10" fillId="0" borderId="10" xfId="0" applyNumberFormat="1" applyFont="1" applyFill="1" applyBorder="1" applyAlignment="1">
      <alignment horizontal="center" vertical="center"/>
    </xf>
    <xf numFmtId="179" fontId="10" fillId="0" borderId="11" xfId="0" applyNumberFormat="1" applyFont="1" applyFill="1" applyBorder="1" applyAlignment="1">
      <alignment horizontal="center" vertical="center"/>
    </xf>
    <xf numFmtId="179" fontId="10" fillId="0" borderId="12" xfId="0" applyNumberFormat="1" applyFont="1" applyFill="1" applyBorder="1" applyAlignment="1">
      <alignment horizontal="center" vertical="center"/>
    </xf>
    <xf numFmtId="179" fontId="11" fillId="0" borderId="2" xfId="0" applyNumberFormat="1" applyFont="1" applyFill="1" applyBorder="1" applyAlignment="1">
      <alignment horizontal="center" vertical="center"/>
    </xf>
    <xf numFmtId="179" fontId="11" fillId="0" borderId="13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Alignment="1">
      <alignment horizontal="right" vertical="center"/>
    </xf>
    <xf numFmtId="179" fontId="14" fillId="0" borderId="15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80" fontId="14" fillId="0" borderId="2" xfId="0" applyNumberFormat="1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49" fontId="14" fillId="0" borderId="9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4" fillId="0" borderId="7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49" fontId="14" fillId="0" borderId="14" xfId="0" applyNumberFormat="1" applyFont="1" applyFill="1" applyBorder="1" applyAlignment="1">
      <alignment horizontal="center" vertical="center"/>
    </xf>
    <xf numFmtId="49" fontId="14" fillId="0" borderId="9" xfId="0" applyNumberFormat="1" applyFont="1" applyFill="1" applyBorder="1" applyAlignment="1">
      <alignment horizontal="center" vertical="center"/>
    </xf>
    <xf numFmtId="2" fontId="14" fillId="0" borderId="2" xfId="0" applyNumberFormat="1" applyFont="1" applyFill="1" applyBorder="1" applyAlignment="1">
      <alignment horizontal="center" vertical="center"/>
    </xf>
    <xf numFmtId="2" fontId="14" fillId="0" borderId="15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9" fontId="6" fillId="0" borderId="0" xfId="0" applyNumberFormat="1" applyFont="1" applyFill="1" applyAlignment="1">
      <alignment horizontal="center" vertical="center"/>
    </xf>
    <xf numFmtId="0" fontId="13" fillId="0" borderId="16" xfId="0" applyFont="1" applyFill="1" applyBorder="1" applyAlignment="1">
      <alignment horizontal="center" vertical="center" wrapText="1"/>
    </xf>
    <xf numFmtId="178" fontId="14" fillId="0" borderId="2" xfId="0" applyNumberFormat="1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2"/>
  <sheetViews>
    <sheetView zoomScale="120" zoomScaleNormal="120" workbookViewId="0">
      <pane ySplit="3" topLeftCell="A40" activePane="bottomLeft" state="frozen"/>
      <selection/>
      <selection pane="bottomLeft" activeCell="A1" sqref="A1:K59"/>
    </sheetView>
  </sheetViews>
  <sheetFormatPr defaultColWidth="9" defaultRowHeight="13.5"/>
  <cols>
    <col min="1" max="1" width="4.11666666666667" style="72" customWidth="1"/>
    <col min="2" max="2" width="8.825" style="72" customWidth="1"/>
    <col min="3" max="3" width="8.51666666666667" style="72" customWidth="1"/>
    <col min="4" max="4" width="12.3583333333333" style="34" customWidth="1"/>
    <col min="5" max="5" width="8.81666666666667" style="72" customWidth="1"/>
    <col min="6" max="7" width="9.40833333333333" style="72" customWidth="1"/>
    <col min="8" max="8" width="13.675" style="72" customWidth="1"/>
    <col min="9" max="9" width="11.0166666666667" style="72" customWidth="1"/>
    <col min="10" max="10" width="10.875" style="72" customWidth="1"/>
    <col min="11" max="11" width="11.1666666666667" style="72" customWidth="1"/>
    <col min="12" max="242" width="8.71666666666667" style="72"/>
    <col min="243" max="16378" width="9" style="72"/>
    <col min="16379" max="16384" width="9" style="73"/>
  </cols>
  <sheetData>
    <row r="1" s="72" customFormat="1" ht="36" customHeight="1" spans="1:11">
      <c r="A1" s="9" t="s">
        <v>0</v>
      </c>
      <c r="B1" s="9"/>
      <c r="C1" s="9"/>
      <c r="D1" s="92"/>
      <c r="E1" s="9"/>
      <c r="F1" s="9"/>
      <c r="G1" s="9"/>
      <c r="H1" s="9"/>
      <c r="I1" s="9"/>
      <c r="J1" s="9"/>
      <c r="K1" s="9"/>
    </row>
    <row r="2" s="2" customFormat="1" ht="30" customHeight="1" spans="1:11">
      <c r="A2" s="10"/>
      <c r="B2" s="10"/>
      <c r="C2" s="10"/>
      <c r="D2" s="45"/>
      <c r="E2" s="10"/>
      <c r="F2" s="10"/>
      <c r="G2" s="10"/>
      <c r="H2" s="8"/>
      <c r="I2" s="8"/>
      <c r="J2" s="33" t="s">
        <v>1</v>
      </c>
      <c r="K2" s="33"/>
    </row>
    <row r="3" s="3" customFormat="1" ht="35" customHeight="1" spans="1:11">
      <c r="A3" s="12" t="s">
        <v>2</v>
      </c>
      <c r="B3" s="12" t="s">
        <v>3</v>
      </c>
      <c r="C3" s="12" t="s">
        <v>4</v>
      </c>
      <c r="D3" s="48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2" t="s">
        <v>10</v>
      </c>
      <c r="J3" s="12" t="s">
        <v>11</v>
      </c>
      <c r="K3" s="13" t="s">
        <v>12</v>
      </c>
    </row>
    <row r="4" s="4" customFormat="1" ht="38" customHeight="1" spans="1:11">
      <c r="A4" s="93">
        <v>1</v>
      </c>
      <c r="B4" s="78" t="s">
        <v>13</v>
      </c>
      <c r="C4" s="74" t="s">
        <v>14</v>
      </c>
      <c r="D4" s="51">
        <v>342</v>
      </c>
      <c r="E4" s="94" t="s">
        <v>15</v>
      </c>
      <c r="F4" s="76" t="s">
        <v>16</v>
      </c>
      <c r="G4" s="76" t="s">
        <v>17</v>
      </c>
      <c r="H4" s="76">
        <v>1026000</v>
      </c>
      <c r="I4" s="76">
        <v>61560</v>
      </c>
      <c r="J4" s="76">
        <f>I4*33%</f>
        <v>20314.8</v>
      </c>
      <c r="K4" s="76">
        <f>I4*40%</f>
        <v>24624</v>
      </c>
    </row>
    <row r="5" s="4" customFormat="1" ht="25" customHeight="1" spans="1:11">
      <c r="A5" s="93">
        <v>2</v>
      </c>
      <c r="B5" s="78" t="s">
        <v>18</v>
      </c>
      <c r="C5" s="74" t="s">
        <v>19</v>
      </c>
      <c r="D5" s="51">
        <v>58</v>
      </c>
      <c r="E5" s="77" t="s">
        <v>20</v>
      </c>
      <c r="F5" s="75" t="s">
        <v>21</v>
      </c>
      <c r="G5" s="75" t="s">
        <v>22</v>
      </c>
      <c r="H5" s="76">
        <v>52200</v>
      </c>
      <c r="I5" s="76">
        <v>3132</v>
      </c>
      <c r="J5" s="89">
        <f>I5*33%</f>
        <v>1033.56</v>
      </c>
      <c r="K5" s="89">
        <f>I5*40%</f>
        <v>1252.8</v>
      </c>
    </row>
    <row r="6" s="4" customFormat="1" ht="26" customHeight="1" spans="1:11">
      <c r="A6" s="95"/>
      <c r="B6" s="86"/>
      <c r="C6" s="74" t="s">
        <v>19</v>
      </c>
      <c r="D6" s="51">
        <v>40</v>
      </c>
      <c r="E6" s="77" t="s">
        <v>20</v>
      </c>
      <c r="F6" s="75" t="s">
        <v>21</v>
      </c>
      <c r="G6" s="75" t="s">
        <v>22</v>
      </c>
      <c r="H6" s="76">
        <v>80000</v>
      </c>
      <c r="I6" s="76">
        <v>4800</v>
      </c>
      <c r="J6" s="89">
        <f>I6*33%</f>
        <v>1584</v>
      </c>
      <c r="K6" s="89">
        <f>I6*40%</f>
        <v>1920</v>
      </c>
    </row>
    <row r="7" s="4" customFormat="1" ht="24" customHeight="1" spans="1:11">
      <c r="A7" s="74">
        <v>3</v>
      </c>
      <c r="B7" s="75" t="s">
        <v>23</v>
      </c>
      <c r="C7" s="74" t="s">
        <v>24</v>
      </c>
      <c r="D7" s="51">
        <v>28.4</v>
      </c>
      <c r="E7" s="77" t="s">
        <v>25</v>
      </c>
      <c r="F7" s="75" t="s">
        <v>26</v>
      </c>
      <c r="G7" s="75" t="s">
        <v>27</v>
      </c>
      <c r="H7" s="76">
        <v>511200</v>
      </c>
      <c r="I7" s="89">
        <v>12780</v>
      </c>
      <c r="J7" s="89">
        <f t="shared" ref="J7:J13" si="0">I7*33%</f>
        <v>4217.4</v>
      </c>
      <c r="K7" s="89">
        <f t="shared" ref="K7:K13" si="1">I7*40%</f>
        <v>5112</v>
      </c>
    </row>
    <row r="8" s="4" customFormat="1" ht="24" customHeight="1" spans="1:11">
      <c r="A8" s="74">
        <v>4</v>
      </c>
      <c r="B8" s="75" t="s">
        <v>28</v>
      </c>
      <c r="C8" s="74" t="s">
        <v>24</v>
      </c>
      <c r="D8" s="51">
        <v>21</v>
      </c>
      <c r="E8" s="77" t="s">
        <v>29</v>
      </c>
      <c r="F8" s="75" t="s">
        <v>30</v>
      </c>
      <c r="G8" s="75" t="s">
        <v>31</v>
      </c>
      <c r="H8" s="76">
        <v>378000</v>
      </c>
      <c r="I8" s="89">
        <v>9450</v>
      </c>
      <c r="J8" s="89">
        <f t="shared" si="0"/>
        <v>3118.5</v>
      </c>
      <c r="K8" s="89">
        <f t="shared" si="1"/>
        <v>3780</v>
      </c>
    </row>
    <row r="9" s="4" customFormat="1" ht="24" customHeight="1" spans="1:11">
      <c r="A9" s="74">
        <v>5</v>
      </c>
      <c r="B9" s="75" t="s">
        <v>32</v>
      </c>
      <c r="C9" s="74" t="s">
        <v>24</v>
      </c>
      <c r="D9" s="51">
        <v>31.5</v>
      </c>
      <c r="E9" s="77" t="s">
        <v>33</v>
      </c>
      <c r="F9" s="75" t="s">
        <v>34</v>
      </c>
      <c r="G9" s="75" t="s">
        <v>35</v>
      </c>
      <c r="H9" s="76">
        <v>567000</v>
      </c>
      <c r="I9" s="89">
        <v>14175</v>
      </c>
      <c r="J9" s="89">
        <f t="shared" si="0"/>
        <v>4677.75</v>
      </c>
      <c r="K9" s="89">
        <f t="shared" si="1"/>
        <v>5670</v>
      </c>
    </row>
    <row r="10" s="4" customFormat="1" ht="24" customHeight="1" spans="1:11">
      <c r="A10" s="74">
        <v>6</v>
      </c>
      <c r="B10" s="75" t="s">
        <v>36</v>
      </c>
      <c r="C10" s="74" t="s">
        <v>24</v>
      </c>
      <c r="D10" s="51">
        <v>241</v>
      </c>
      <c r="E10" s="77" t="s">
        <v>37</v>
      </c>
      <c r="F10" s="75" t="s">
        <v>38</v>
      </c>
      <c r="G10" s="75" t="s">
        <v>39</v>
      </c>
      <c r="H10" s="76">
        <v>4338000</v>
      </c>
      <c r="I10" s="89">
        <v>108450</v>
      </c>
      <c r="J10" s="89">
        <f t="shared" si="0"/>
        <v>35788.5</v>
      </c>
      <c r="K10" s="89">
        <f t="shared" si="1"/>
        <v>43380</v>
      </c>
    </row>
    <row r="11" s="4" customFormat="1" ht="24" customHeight="1" spans="1:11">
      <c r="A11" s="74">
        <v>7</v>
      </c>
      <c r="B11" s="75" t="s">
        <v>40</v>
      </c>
      <c r="C11" s="74" t="s">
        <v>24</v>
      </c>
      <c r="D11" s="51">
        <v>78</v>
      </c>
      <c r="E11" s="77" t="s">
        <v>41</v>
      </c>
      <c r="F11" s="75" t="s">
        <v>42</v>
      </c>
      <c r="G11" s="75" t="s">
        <v>43</v>
      </c>
      <c r="H11" s="76">
        <v>1404000</v>
      </c>
      <c r="I11" s="89">
        <v>35100</v>
      </c>
      <c r="J11" s="89">
        <f t="shared" si="0"/>
        <v>11583</v>
      </c>
      <c r="K11" s="89">
        <f t="shared" si="1"/>
        <v>14040</v>
      </c>
    </row>
    <row r="12" s="4" customFormat="1" ht="24" customHeight="1" spans="1:11">
      <c r="A12" s="74">
        <v>8</v>
      </c>
      <c r="B12" s="75" t="s">
        <v>44</v>
      </c>
      <c r="C12" s="74" t="s">
        <v>24</v>
      </c>
      <c r="D12" s="51">
        <v>10.7</v>
      </c>
      <c r="E12" s="77" t="s">
        <v>45</v>
      </c>
      <c r="F12" s="75" t="s">
        <v>46</v>
      </c>
      <c r="G12" s="75" t="s">
        <v>47</v>
      </c>
      <c r="H12" s="76">
        <v>192600</v>
      </c>
      <c r="I12" s="89">
        <v>4815</v>
      </c>
      <c r="J12" s="89">
        <f t="shared" si="0"/>
        <v>1588.95</v>
      </c>
      <c r="K12" s="89">
        <f t="shared" si="1"/>
        <v>1926</v>
      </c>
    </row>
    <row r="13" s="4" customFormat="1" ht="24" customHeight="1" spans="1:11">
      <c r="A13" s="74">
        <v>9</v>
      </c>
      <c r="B13" s="75" t="s">
        <v>48</v>
      </c>
      <c r="C13" s="74" t="s">
        <v>24</v>
      </c>
      <c r="D13" s="51">
        <v>40</v>
      </c>
      <c r="E13" s="77" t="s">
        <v>49</v>
      </c>
      <c r="F13" s="75" t="s">
        <v>46</v>
      </c>
      <c r="G13" s="75" t="s">
        <v>47</v>
      </c>
      <c r="H13" s="76">
        <v>720000</v>
      </c>
      <c r="I13" s="89">
        <v>18000</v>
      </c>
      <c r="J13" s="89">
        <f t="shared" si="0"/>
        <v>5940</v>
      </c>
      <c r="K13" s="89">
        <f t="shared" si="1"/>
        <v>7200</v>
      </c>
    </row>
    <row r="14" s="4" customFormat="1" ht="43" customHeight="1" spans="1:11">
      <c r="A14" s="74">
        <v>10</v>
      </c>
      <c r="B14" s="75" t="s">
        <v>28</v>
      </c>
      <c r="C14" s="74" t="s">
        <v>50</v>
      </c>
      <c r="D14" s="56">
        <v>3356640</v>
      </c>
      <c r="E14" s="77" t="s">
        <v>51</v>
      </c>
      <c r="F14" s="81" t="s">
        <v>52</v>
      </c>
      <c r="G14" s="75" t="s">
        <v>53</v>
      </c>
      <c r="H14" s="76">
        <v>1678320</v>
      </c>
      <c r="I14" s="89">
        <v>41958</v>
      </c>
      <c r="J14" s="90">
        <v>15104.88</v>
      </c>
      <c r="K14" s="89">
        <f t="shared" ref="K14:K28" si="2">I14*40%</f>
        <v>16783.2</v>
      </c>
    </row>
    <row r="15" s="4" customFormat="1" ht="43" customHeight="1" spans="1:11">
      <c r="A15" s="74">
        <v>11</v>
      </c>
      <c r="B15" s="75" t="s">
        <v>28</v>
      </c>
      <c r="C15" s="74" t="s">
        <v>50</v>
      </c>
      <c r="D15" s="56">
        <v>103360</v>
      </c>
      <c r="E15" s="77" t="s">
        <v>54</v>
      </c>
      <c r="F15" s="81" t="s">
        <v>52</v>
      </c>
      <c r="G15" s="75" t="s">
        <v>55</v>
      </c>
      <c r="H15" s="76">
        <v>180880</v>
      </c>
      <c r="I15" s="89">
        <v>4522</v>
      </c>
      <c r="J15" s="90">
        <v>1627.92</v>
      </c>
      <c r="K15" s="89">
        <f t="shared" si="2"/>
        <v>1808.8</v>
      </c>
    </row>
    <row r="16" s="4" customFormat="1" ht="43" customHeight="1" spans="1:11">
      <c r="A16" s="74">
        <v>12</v>
      </c>
      <c r="B16" s="75" t="s">
        <v>28</v>
      </c>
      <c r="C16" s="74" t="s">
        <v>50</v>
      </c>
      <c r="D16" s="56">
        <v>22848</v>
      </c>
      <c r="E16" s="77" t="s">
        <v>51</v>
      </c>
      <c r="F16" s="81" t="s">
        <v>52</v>
      </c>
      <c r="G16" s="75" t="s">
        <v>55</v>
      </c>
      <c r="H16" s="76">
        <v>39984</v>
      </c>
      <c r="I16" s="89">
        <v>999.6</v>
      </c>
      <c r="J16" s="90">
        <v>359.86</v>
      </c>
      <c r="K16" s="89">
        <f t="shared" si="2"/>
        <v>399.84</v>
      </c>
    </row>
    <row r="17" s="4" customFormat="1" ht="43" customHeight="1" spans="1:11">
      <c r="A17" s="78">
        <v>13</v>
      </c>
      <c r="B17" s="79" t="s">
        <v>56</v>
      </c>
      <c r="C17" s="74" t="s">
        <v>50</v>
      </c>
      <c r="D17" s="56">
        <v>15104880</v>
      </c>
      <c r="E17" s="77" t="s">
        <v>54</v>
      </c>
      <c r="F17" s="81" t="s">
        <v>52</v>
      </c>
      <c r="G17" s="75" t="s">
        <v>55</v>
      </c>
      <c r="H17" s="76">
        <v>7552440</v>
      </c>
      <c r="I17" s="89">
        <v>188811</v>
      </c>
      <c r="J17" s="90">
        <v>67971.96</v>
      </c>
      <c r="K17" s="89">
        <f t="shared" si="2"/>
        <v>75524.4</v>
      </c>
    </row>
    <row r="18" s="4" customFormat="1" ht="43" customHeight="1" spans="1:11">
      <c r="A18" s="82"/>
      <c r="B18" s="83"/>
      <c r="C18" s="74" t="s">
        <v>50</v>
      </c>
      <c r="D18" s="56">
        <v>17813040</v>
      </c>
      <c r="E18" s="77" t="s">
        <v>54</v>
      </c>
      <c r="F18" s="81" t="s">
        <v>52</v>
      </c>
      <c r="G18" s="75" t="s">
        <v>55</v>
      </c>
      <c r="H18" s="76">
        <v>22266300</v>
      </c>
      <c r="I18" s="89">
        <v>556657.5</v>
      </c>
      <c r="J18" s="90">
        <v>200396.7</v>
      </c>
      <c r="K18" s="89">
        <f t="shared" si="2"/>
        <v>222663</v>
      </c>
    </row>
    <row r="19" s="4" customFormat="1" ht="30" customHeight="1" spans="1:11">
      <c r="A19" s="78">
        <v>14</v>
      </c>
      <c r="B19" s="85" t="s">
        <v>23</v>
      </c>
      <c r="C19" s="74" t="s">
        <v>50</v>
      </c>
      <c r="D19" s="56">
        <v>1444600</v>
      </c>
      <c r="E19" s="77" t="s">
        <v>57</v>
      </c>
      <c r="F19" s="81" t="s">
        <v>26</v>
      </c>
      <c r="G19" s="75" t="s">
        <v>58</v>
      </c>
      <c r="H19" s="76">
        <v>1805750</v>
      </c>
      <c r="I19" s="89">
        <v>45143.75</v>
      </c>
      <c r="J19" s="90">
        <v>16251.75</v>
      </c>
      <c r="K19" s="89">
        <f t="shared" si="2"/>
        <v>18057.5</v>
      </c>
    </row>
    <row r="20" s="4" customFormat="1" ht="30" customHeight="1" spans="1:11">
      <c r="A20" s="82"/>
      <c r="B20" s="88"/>
      <c r="C20" s="74" t="s">
        <v>50</v>
      </c>
      <c r="D20" s="56">
        <v>71000</v>
      </c>
      <c r="E20" s="77" t="s">
        <v>57</v>
      </c>
      <c r="F20" s="81" t="s">
        <v>26</v>
      </c>
      <c r="G20" s="75" t="s">
        <v>58</v>
      </c>
      <c r="H20" s="76">
        <v>106500</v>
      </c>
      <c r="I20" s="89">
        <v>2662.5</v>
      </c>
      <c r="J20" s="90">
        <v>958.5</v>
      </c>
      <c r="K20" s="89">
        <f t="shared" si="2"/>
        <v>1065</v>
      </c>
    </row>
    <row r="21" s="4" customFormat="1" ht="30" customHeight="1" spans="1:11">
      <c r="A21" s="78">
        <v>15</v>
      </c>
      <c r="B21" s="85" t="s">
        <v>32</v>
      </c>
      <c r="C21" s="74" t="s">
        <v>50</v>
      </c>
      <c r="D21" s="56">
        <v>1543370</v>
      </c>
      <c r="E21" s="77" t="s">
        <v>33</v>
      </c>
      <c r="F21" s="81" t="s">
        <v>34</v>
      </c>
      <c r="G21" s="75" t="s">
        <v>59</v>
      </c>
      <c r="H21" s="76">
        <v>1543370</v>
      </c>
      <c r="I21" s="89">
        <v>38584.25</v>
      </c>
      <c r="J21" s="90">
        <v>13890.33</v>
      </c>
      <c r="K21" s="89">
        <f t="shared" si="2"/>
        <v>15433.7</v>
      </c>
    </row>
    <row r="22" s="4" customFormat="1" ht="30" customHeight="1" spans="1:11">
      <c r="A22" s="82"/>
      <c r="B22" s="88"/>
      <c r="C22" s="74" t="s">
        <v>50</v>
      </c>
      <c r="D22" s="56">
        <v>67680</v>
      </c>
      <c r="E22" s="77" t="s">
        <v>33</v>
      </c>
      <c r="F22" s="81" t="s">
        <v>34</v>
      </c>
      <c r="G22" s="75" t="s">
        <v>59</v>
      </c>
      <c r="H22" s="76">
        <v>84600</v>
      </c>
      <c r="I22" s="89">
        <v>2115</v>
      </c>
      <c r="J22" s="90">
        <v>761.4</v>
      </c>
      <c r="K22" s="89">
        <f t="shared" si="2"/>
        <v>846</v>
      </c>
    </row>
    <row r="23" s="4" customFormat="1" ht="30" customHeight="1" spans="1:11">
      <c r="A23" s="74">
        <v>16</v>
      </c>
      <c r="B23" s="75" t="s">
        <v>32</v>
      </c>
      <c r="C23" s="74" t="s">
        <v>50</v>
      </c>
      <c r="D23" s="56">
        <v>19780200</v>
      </c>
      <c r="E23" s="77" t="s">
        <v>33</v>
      </c>
      <c r="F23" s="81" t="s">
        <v>34</v>
      </c>
      <c r="G23" s="75" t="s">
        <v>60</v>
      </c>
      <c r="H23" s="76">
        <v>9890100</v>
      </c>
      <c r="I23" s="89">
        <v>247252.5</v>
      </c>
      <c r="J23" s="90">
        <v>89010.9</v>
      </c>
      <c r="K23" s="89">
        <f t="shared" si="2"/>
        <v>98901</v>
      </c>
    </row>
    <row r="24" s="4" customFormat="1" ht="30" customHeight="1" spans="1:11">
      <c r="A24" s="78">
        <v>17</v>
      </c>
      <c r="B24" s="85" t="s">
        <v>61</v>
      </c>
      <c r="C24" s="74" t="s">
        <v>50</v>
      </c>
      <c r="D24" s="56">
        <v>879760</v>
      </c>
      <c r="E24" s="77" t="s">
        <v>62</v>
      </c>
      <c r="F24" s="81" t="s">
        <v>63</v>
      </c>
      <c r="G24" s="75" t="s">
        <v>64</v>
      </c>
      <c r="H24" s="76">
        <v>879760</v>
      </c>
      <c r="I24" s="89">
        <v>21994</v>
      </c>
      <c r="J24" s="90">
        <v>7917.84</v>
      </c>
      <c r="K24" s="89">
        <f t="shared" si="2"/>
        <v>8797.6</v>
      </c>
    </row>
    <row r="25" s="4" customFormat="1" ht="30" customHeight="1" spans="1:11">
      <c r="A25" s="82"/>
      <c r="B25" s="88"/>
      <c r="C25" s="74" t="s">
        <v>50</v>
      </c>
      <c r="D25" s="56">
        <v>1909440</v>
      </c>
      <c r="E25" s="77" t="s">
        <v>62</v>
      </c>
      <c r="F25" s="81" t="s">
        <v>63</v>
      </c>
      <c r="G25" s="75" t="s">
        <v>64</v>
      </c>
      <c r="H25" s="76">
        <v>2386800</v>
      </c>
      <c r="I25" s="89">
        <v>59670</v>
      </c>
      <c r="J25" s="90">
        <v>21481.2</v>
      </c>
      <c r="K25" s="89">
        <f t="shared" si="2"/>
        <v>23868</v>
      </c>
    </row>
    <row r="26" s="4" customFormat="1" ht="41" customHeight="1" spans="1:11">
      <c r="A26" s="74">
        <v>18</v>
      </c>
      <c r="B26" s="75" t="s">
        <v>65</v>
      </c>
      <c r="C26" s="74" t="s">
        <v>50</v>
      </c>
      <c r="D26" s="56">
        <v>2800000</v>
      </c>
      <c r="E26" s="77" t="s">
        <v>66</v>
      </c>
      <c r="F26" s="81" t="s">
        <v>67</v>
      </c>
      <c r="G26" s="75" t="s">
        <v>59</v>
      </c>
      <c r="H26" s="76">
        <v>3500000</v>
      </c>
      <c r="I26" s="89">
        <v>87500</v>
      </c>
      <c r="J26" s="90">
        <v>31500</v>
      </c>
      <c r="K26" s="89">
        <f t="shared" si="2"/>
        <v>35000</v>
      </c>
    </row>
    <row r="27" s="4" customFormat="1" ht="41" customHeight="1" spans="1:11">
      <c r="A27" s="78">
        <v>19</v>
      </c>
      <c r="B27" s="85" t="s">
        <v>68</v>
      </c>
      <c r="C27" s="74" t="s">
        <v>50</v>
      </c>
      <c r="D27" s="56">
        <v>1688880</v>
      </c>
      <c r="E27" s="77" t="s">
        <v>69</v>
      </c>
      <c r="F27" s="81" t="s">
        <v>70</v>
      </c>
      <c r="G27" s="75" t="s">
        <v>71</v>
      </c>
      <c r="H27" s="76">
        <v>2111100</v>
      </c>
      <c r="I27" s="89">
        <v>105555</v>
      </c>
      <c r="J27" s="90">
        <v>37999.8</v>
      </c>
      <c r="K27" s="89">
        <f t="shared" si="2"/>
        <v>42222</v>
      </c>
    </row>
    <row r="28" s="4" customFormat="1" ht="30" customHeight="1" spans="1:11">
      <c r="A28" s="82"/>
      <c r="B28" s="88"/>
      <c r="C28" s="74" t="s">
        <v>50</v>
      </c>
      <c r="D28" s="56">
        <v>12720</v>
      </c>
      <c r="E28" s="77" t="s">
        <v>69</v>
      </c>
      <c r="F28" s="81" t="s">
        <v>70</v>
      </c>
      <c r="G28" s="75" t="s">
        <v>71</v>
      </c>
      <c r="H28" s="76">
        <v>22260</v>
      </c>
      <c r="I28" s="89">
        <v>1113</v>
      </c>
      <c r="J28" s="90">
        <v>400.68</v>
      </c>
      <c r="K28" s="89">
        <f t="shared" si="2"/>
        <v>445.2</v>
      </c>
    </row>
    <row r="29" s="4" customFormat="1" ht="44" customHeight="1" spans="1:11">
      <c r="A29" s="74">
        <v>20</v>
      </c>
      <c r="B29" s="75" t="s">
        <v>36</v>
      </c>
      <c r="C29" s="74" t="s">
        <v>72</v>
      </c>
      <c r="D29" s="56">
        <v>38160</v>
      </c>
      <c r="E29" s="77" t="s">
        <v>73</v>
      </c>
      <c r="F29" s="81" t="s">
        <v>38</v>
      </c>
      <c r="G29" s="75" t="s">
        <v>39</v>
      </c>
      <c r="H29" s="76">
        <v>66780</v>
      </c>
      <c r="I29" s="89">
        <v>1669.5</v>
      </c>
      <c r="J29" s="90">
        <f>ROUND(I29*30%,2)</f>
        <v>500.85</v>
      </c>
      <c r="K29" s="89">
        <v>667.8</v>
      </c>
    </row>
    <row r="30" s="4" customFormat="1" ht="44" customHeight="1" spans="1:11">
      <c r="A30" s="78">
        <v>21</v>
      </c>
      <c r="B30" s="85" t="s">
        <v>36</v>
      </c>
      <c r="C30" s="74" t="s">
        <v>50</v>
      </c>
      <c r="D30" s="56">
        <v>3368200</v>
      </c>
      <c r="E30" s="77" t="s">
        <v>73</v>
      </c>
      <c r="F30" s="75" t="s">
        <v>38</v>
      </c>
      <c r="G30" s="75" t="s">
        <v>74</v>
      </c>
      <c r="H30" s="76">
        <v>3368200</v>
      </c>
      <c r="I30" s="76">
        <v>84205</v>
      </c>
      <c r="J30" s="90">
        <v>30313.8</v>
      </c>
      <c r="K30" s="89">
        <f t="shared" ref="K30:K32" si="3">I30*40%</f>
        <v>33682</v>
      </c>
    </row>
    <row r="31" s="4" customFormat="1" ht="38" customHeight="1" spans="1:11">
      <c r="A31" s="86"/>
      <c r="B31" s="87"/>
      <c r="C31" s="74" t="s">
        <v>50</v>
      </c>
      <c r="D31" s="56">
        <v>2246720</v>
      </c>
      <c r="E31" s="77" t="s">
        <v>73</v>
      </c>
      <c r="F31" s="75" t="s">
        <v>38</v>
      </c>
      <c r="G31" s="75" t="s">
        <v>74</v>
      </c>
      <c r="H31" s="76">
        <v>2808400</v>
      </c>
      <c r="I31" s="76">
        <v>70210</v>
      </c>
      <c r="J31" s="90">
        <v>25275.6</v>
      </c>
      <c r="K31" s="89">
        <f t="shared" si="3"/>
        <v>28084</v>
      </c>
    </row>
    <row r="32" s="4" customFormat="1" ht="38" customHeight="1" spans="1:11">
      <c r="A32" s="82"/>
      <c r="B32" s="88"/>
      <c r="C32" s="74" t="s">
        <v>50</v>
      </c>
      <c r="D32" s="56">
        <v>1190400</v>
      </c>
      <c r="E32" s="77" t="s">
        <v>73</v>
      </c>
      <c r="F32" s="75" t="s">
        <v>38</v>
      </c>
      <c r="G32" s="75" t="s">
        <v>74</v>
      </c>
      <c r="H32" s="76">
        <v>1785600</v>
      </c>
      <c r="I32" s="76">
        <v>44640</v>
      </c>
      <c r="J32" s="90">
        <v>16070.4</v>
      </c>
      <c r="K32" s="89">
        <f t="shared" si="3"/>
        <v>17856</v>
      </c>
    </row>
    <row r="33" s="4" customFormat="1" ht="39" customHeight="1" spans="1:11">
      <c r="A33" s="74">
        <v>22</v>
      </c>
      <c r="B33" s="75" t="s">
        <v>36</v>
      </c>
      <c r="C33" s="74" t="s">
        <v>75</v>
      </c>
      <c r="D33" s="56">
        <v>44640</v>
      </c>
      <c r="E33" s="77" t="s">
        <v>73</v>
      </c>
      <c r="F33" s="75" t="s">
        <v>38</v>
      </c>
      <c r="G33" s="75" t="s">
        <v>39</v>
      </c>
      <c r="H33" s="76">
        <v>78120</v>
      </c>
      <c r="I33" s="76">
        <v>3906</v>
      </c>
      <c r="J33" s="90">
        <f t="shared" ref="J33:J37" si="4">ROUND(I33*30%,2)</f>
        <v>1171.8</v>
      </c>
      <c r="K33" s="89">
        <v>1562.4</v>
      </c>
    </row>
    <row r="34" s="4" customFormat="1" ht="51" customHeight="1" spans="1:11">
      <c r="A34" s="74">
        <v>23</v>
      </c>
      <c r="B34" s="75" t="s">
        <v>76</v>
      </c>
      <c r="C34" s="74" t="s">
        <v>50</v>
      </c>
      <c r="D34" s="56">
        <v>2297700</v>
      </c>
      <c r="E34" s="77" t="s">
        <v>54</v>
      </c>
      <c r="F34" s="75" t="s">
        <v>16</v>
      </c>
      <c r="G34" s="75" t="s">
        <v>77</v>
      </c>
      <c r="H34" s="76">
        <v>1148850</v>
      </c>
      <c r="I34" s="76">
        <v>28721.25</v>
      </c>
      <c r="J34" s="90">
        <v>10339.65</v>
      </c>
      <c r="K34" s="89">
        <f t="shared" ref="K34:K38" si="5">I34*40%</f>
        <v>11488.5</v>
      </c>
    </row>
    <row r="35" s="4" customFormat="1" ht="36" customHeight="1" spans="1:11">
      <c r="A35" s="74">
        <v>24</v>
      </c>
      <c r="B35" s="75" t="s">
        <v>76</v>
      </c>
      <c r="C35" s="74" t="s">
        <v>50</v>
      </c>
      <c r="D35" s="56">
        <v>6793200</v>
      </c>
      <c r="E35" s="77" t="s">
        <v>78</v>
      </c>
      <c r="F35" s="75" t="s">
        <v>16</v>
      </c>
      <c r="G35" s="75" t="s">
        <v>77</v>
      </c>
      <c r="H35" s="76">
        <v>3396600</v>
      </c>
      <c r="I35" s="76">
        <v>84915</v>
      </c>
      <c r="J35" s="90">
        <v>30569.4</v>
      </c>
      <c r="K35" s="89">
        <f t="shared" si="5"/>
        <v>33966</v>
      </c>
    </row>
    <row r="36" s="4" customFormat="1" ht="35" customHeight="1" spans="1:11">
      <c r="A36" s="78">
        <v>25</v>
      </c>
      <c r="B36" s="85" t="s">
        <v>40</v>
      </c>
      <c r="C36" s="74" t="s">
        <v>72</v>
      </c>
      <c r="D36" s="56">
        <v>1366480</v>
      </c>
      <c r="E36" s="77" t="s">
        <v>79</v>
      </c>
      <c r="F36" s="75" t="s">
        <v>42</v>
      </c>
      <c r="G36" s="75" t="s">
        <v>43</v>
      </c>
      <c r="H36" s="76">
        <v>1708100</v>
      </c>
      <c r="I36" s="76">
        <v>42702.5</v>
      </c>
      <c r="J36" s="90">
        <f t="shared" si="4"/>
        <v>12810.75</v>
      </c>
      <c r="K36" s="89">
        <v>17081</v>
      </c>
    </row>
    <row r="37" s="4" customFormat="1" ht="35" customHeight="1" spans="1:11">
      <c r="A37" s="82"/>
      <c r="B37" s="88"/>
      <c r="C37" s="74" t="s">
        <v>72</v>
      </c>
      <c r="D37" s="56">
        <v>61440</v>
      </c>
      <c r="E37" s="77" t="s">
        <v>79</v>
      </c>
      <c r="F37" s="75" t="s">
        <v>42</v>
      </c>
      <c r="G37" s="75" t="s">
        <v>43</v>
      </c>
      <c r="H37" s="76">
        <v>107520</v>
      </c>
      <c r="I37" s="76">
        <v>2688</v>
      </c>
      <c r="J37" s="90">
        <f t="shared" si="4"/>
        <v>806.4</v>
      </c>
      <c r="K37" s="89">
        <v>1075.2</v>
      </c>
    </row>
    <row r="38" s="4" customFormat="1" ht="36" customHeight="1" spans="1:11">
      <c r="A38" s="74">
        <v>26</v>
      </c>
      <c r="B38" s="74" t="s">
        <v>80</v>
      </c>
      <c r="C38" s="74" t="s">
        <v>50</v>
      </c>
      <c r="D38" s="56">
        <v>73316200</v>
      </c>
      <c r="E38" s="77" t="s">
        <v>81</v>
      </c>
      <c r="F38" s="75" t="s">
        <v>42</v>
      </c>
      <c r="G38" s="75" t="s">
        <v>82</v>
      </c>
      <c r="H38" s="76">
        <v>36658100</v>
      </c>
      <c r="I38" s="76">
        <v>916452.5</v>
      </c>
      <c r="J38" s="90">
        <v>329922.9</v>
      </c>
      <c r="K38" s="89">
        <f t="shared" si="5"/>
        <v>366581</v>
      </c>
    </row>
    <row r="39" s="4" customFormat="1" ht="36" customHeight="1" spans="1:11">
      <c r="A39" s="74">
        <v>27</v>
      </c>
      <c r="B39" s="74" t="s">
        <v>80</v>
      </c>
      <c r="C39" s="74" t="s">
        <v>72</v>
      </c>
      <c r="D39" s="96">
        <v>17280</v>
      </c>
      <c r="E39" s="77" t="s">
        <v>81</v>
      </c>
      <c r="F39" s="75" t="s">
        <v>42</v>
      </c>
      <c r="G39" s="75" t="s">
        <v>43</v>
      </c>
      <c r="H39" s="76">
        <v>30240</v>
      </c>
      <c r="I39" s="76">
        <v>756</v>
      </c>
      <c r="J39" s="90">
        <f>ROUND(I39*30%,2)</f>
        <v>226.8</v>
      </c>
      <c r="K39" s="89">
        <v>302.4</v>
      </c>
    </row>
    <row r="40" s="91" customFormat="1" ht="30" customHeight="1" spans="1:11">
      <c r="A40" s="78">
        <v>28</v>
      </c>
      <c r="B40" s="85" t="s">
        <v>83</v>
      </c>
      <c r="C40" s="74" t="s">
        <v>50</v>
      </c>
      <c r="D40" s="56">
        <v>550000</v>
      </c>
      <c r="E40" s="77" t="s">
        <v>84</v>
      </c>
      <c r="F40" s="75" t="s">
        <v>46</v>
      </c>
      <c r="G40" s="75" t="s">
        <v>85</v>
      </c>
      <c r="H40" s="76">
        <v>550000</v>
      </c>
      <c r="I40" s="76">
        <v>13750</v>
      </c>
      <c r="J40" s="90">
        <v>4950</v>
      </c>
      <c r="K40" s="89">
        <f t="shared" ref="K40:K47" si="6">I40*40%</f>
        <v>5500</v>
      </c>
    </row>
    <row r="41" s="91" customFormat="1" ht="35" customHeight="1" spans="1:11">
      <c r="A41" s="86"/>
      <c r="B41" s="87"/>
      <c r="C41" s="74" t="s">
        <v>50</v>
      </c>
      <c r="D41" s="56">
        <v>2100000</v>
      </c>
      <c r="E41" s="77" t="s">
        <v>84</v>
      </c>
      <c r="F41" s="75" t="s">
        <v>46</v>
      </c>
      <c r="G41" s="75" t="s">
        <v>85</v>
      </c>
      <c r="H41" s="76">
        <v>2625000</v>
      </c>
      <c r="I41" s="76">
        <v>65625</v>
      </c>
      <c r="J41" s="90">
        <v>23625</v>
      </c>
      <c r="K41" s="89">
        <f t="shared" si="6"/>
        <v>26250</v>
      </c>
    </row>
    <row r="42" s="91" customFormat="1" ht="35" customHeight="1" spans="1:11">
      <c r="A42" s="82"/>
      <c r="B42" s="88"/>
      <c r="C42" s="74" t="s">
        <v>50</v>
      </c>
      <c r="D42" s="56">
        <v>990000</v>
      </c>
      <c r="E42" s="77" t="s">
        <v>84</v>
      </c>
      <c r="F42" s="75" t="s">
        <v>46</v>
      </c>
      <c r="G42" s="75" t="s">
        <v>85</v>
      </c>
      <c r="H42" s="76">
        <v>1485000</v>
      </c>
      <c r="I42" s="76">
        <v>37125</v>
      </c>
      <c r="J42" s="90">
        <v>13365</v>
      </c>
      <c r="K42" s="89">
        <f t="shared" si="6"/>
        <v>14850</v>
      </c>
    </row>
    <row r="43" s="91" customFormat="1" ht="30" customHeight="1" spans="1:11">
      <c r="A43" s="78">
        <v>29</v>
      </c>
      <c r="B43" s="85" t="s">
        <v>76</v>
      </c>
      <c r="C43" s="74" t="s">
        <v>50</v>
      </c>
      <c r="D43" s="56">
        <v>1320000</v>
      </c>
      <c r="E43" s="77" t="s">
        <v>54</v>
      </c>
      <c r="F43" s="75" t="s">
        <v>46</v>
      </c>
      <c r="G43" s="75" t="s">
        <v>85</v>
      </c>
      <c r="H43" s="76">
        <v>1320000</v>
      </c>
      <c r="I43" s="76">
        <v>33000</v>
      </c>
      <c r="J43" s="90">
        <v>11880</v>
      </c>
      <c r="K43" s="89">
        <f t="shared" si="6"/>
        <v>13200</v>
      </c>
    </row>
    <row r="44" s="91" customFormat="1" ht="30" customHeight="1" spans="1:11">
      <c r="A44" s="82"/>
      <c r="B44" s="88"/>
      <c r="C44" s="74" t="s">
        <v>50</v>
      </c>
      <c r="D44" s="56">
        <v>140000</v>
      </c>
      <c r="E44" s="77" t="s">
        <v>54</v>
      </c>
      <c r="F44" s="75" t="s">
        <v>46</v>
      </c>
      <c r="G44" s="75" t="s">
        <v>85</v>
      </c>
      <c r="H44" s="76">
        <v>175000</v>
      </c>
      <c r="I44" s="76">
        <v>4375</v>
      </c>
      <c r="J44" s="90">
        <v>1575</v>
      </c>
      <c r="K44" s="89">
        <f t="shared" si="6"/>
        <v>1750</v>
      </c>
    </row>
    <row r="45" s="91" customFormat="1" ht="30" customHeight="1" spans="1:11">
      <c r="A45" s="78">
        <v>30</v>
      </c>
      <c r="B45" s="85" t="s">
        <v>86</v>
      </c>
      <c r="C45" s="74" t="s">
        <v>50</v>
      </c>
      <c r="D45" s="56">
        <v>1260000</v>
      </c>
      <c r="E45" s="77" t="s">
        <v>81</v>
      </c>
      <c r="F45" s="75" t="s">
        <v>46</v>
      </c>
      <c r="G45" s="75" t="s">
        <v>85</v>
      </c>
      <c r="H45" s="76">
        <v>1575000</v>
      </c>
      <c r="I45" s="76">
        <v>39375</v>
      </c>
      <c r="J45" s="90">
        <v>14175</v>
      </c>
      <c r="K45" s="89">
        <f t="shared" si="6"/>
        <v>15750</v>
      </c>
    </row>
    <row r="46" s="91" customFormat="1" ht="30" customHeight="1" spans="1:11">
      <c r="A46" s="82"/>
      <c r="B46" s="88"/>
      <c r="C46" s="74" t="s">
        <v>50</v>
      </c>
      <c r="D46" s="56">
        <v>412500</v>
      </c>
      <c r="E46" s="77" t="s">
        <v>81</v>
      </c>
      <c r="F46" s="75" t="s">
        <v>46</v>
      </c>
      <c r="G46" s="75" t="s">
        <v>85</v>
      </c>
      <c r="H46" s="76">
        <v>618750</v>
      </c>
      <c r="I46" s="76">
        <v>15468.75</v>
      </c>
      <c r="J46" s="90">
        <v>5568.75</v>
      </c>
      <c r="K46" s="89">
        <f t="shared" si="6"/>
        <v>6187.5</v>
      </c>
    </row>
    <row r="47" s="6" customFormat="1" ht="30" customHeight="1" spans="1:11">
      <c r="A47" s="74">
        <v>31</v>
      </c>
      <c r="B47" s="74" t="s">
        <v>76</v>
      </c>
      <c r="C47" s="74" t="s">
        <v>50</v>
      </c>
      <c r="D47" s="56">
        <v>2380000</v>
      </c>
      <c r="E47" s="77" t="s">
        <v>78</v>
      </c>
      <c r="F47" s="75" t="s">
        <v>46</v>
      </c>
      <c r="G47" s="75" t="s">
        <v>85</v>
      </c>
      <c r="H47" s="76">
        <v>2975000</v>
      </c>
      <c r="I47" s="76">
        <v>74375</v>
      </c>
      <c r="J47" s="90">
        <v>26775</v>
      </c>
      <c r="K47" s="89">
        <f t="shared" si="6"/>
        <v>29750</v>
      </c>
    </row>
    <row r="48" s="6" customFormat="1" ht="30" customHeight="1" spans="1:11">
      <c r="A48" s="78">
        <v>32</v>
      </c>
      <c r="B48" s="85" t="s">
        <v>44</v>
      </c>
      <c r="C48" s="74" t="s">
        <v>72</v>
      </c>
      <c r="D48" s="56">
        <v>208440</v>
      </c>
      <c r="E48" s="77" t="s">
        <v>87</v>
      </c>
      <c r="F48" s="75" t="s">
        <v>46</v>
      </c>
      <c r="G48" s="75" t="s">
        <v>47</v>
      </c>
      <c r="H48" s="76">
        <v>208440</v>
      </c>
      <c r="I48" s="76">
        <v>5211</v>
      </c>
      <c r="J48" s="90">
        <f>ROUND(I48*30%,2)</f>
        <v>1563.3</v>
      </c>
      <c r="K48" s="89">
        <v>2084.4</v>
      </c>
    </row>
    <row r="49" s="6" customFormat="1" ht="30" customHeight="1" spans="1:11">
      <c r="A49" s="82"/>
      <c r="B49" s="88"/>
      <c r="C49" s="74" t="s">
        <v>72</v>
      </c>
      <c r="D49" s="56">
        <v>170600</v>
      </c>
      <c r="E49" s="77" t="s">
        <v>87</v>
      </c>
      <c r="F49" s="75" t="s">
        <v>46</v>
      </c>
      <c r="G49" s="75" t="s">
        <v>47</v>
      </c>
      <c r="H49" s="76">
        <v>255900</v>
      </c>
      <c r="I49" s="76">
        <v>6397.5</v>
      </c>
      <c r="J49" s="90">
        <f>ROUND(I49*30%,2)</f>
        <v>1919.25</v>
      </c>
      <c r="K49" s="89">
        <v>2559</v>
      </c>
    </row>
    <row r="50" s="6" customFormat="1" ht="30" customHeight="1" spans="1:11">
      <c r="A50" s="74">
        <v>33</v>
      </c>
      <c r="B50" s="74" t="s">
        <v>44</v>
      </c>
      <c r="C50" s="74" t="s">
        <v>50</v>
      </c>
      <c r="D50" s="56">
        <v>239120</v>
      </c>
      <c r="E50" s="77" t="s">
        <v>87</v>
      </c>
      <c r="F50" s="75" t="s">
        <v>46</v>
      </c>
      <c r="G50" s="75" t="s">
        <v>88</v>
      </c>
      <c r="H50" s="76">
        <v>298900</v>
      </c>
      <c r="I50" s="76">
        <v>7472.5</v>
      </c>
      <c r="J50" s="90">
        <v>2690.1</v>
      </c>
      <c r="K50" s="89">
        <f t="shared" ref="K50:K57" si="7">I50*40%</f>
        <v>2989</v>
      </c>
    </row>
    <row r="51" s="6" customFormat="1" ht="30" customHeight="1" spans="1:11">
      <c r="A51" s="78">
        <v>34</v>
      </c>
      <c r="B51" s="85" t="s">
        <v>48</v>
      </c>
      <c r="C51" s="74" t="s">
        <v>50</v>
      </c>
      <c r="D51" s="56">
        <v>651040</v>
      </c>
      <c r="E51" s="77" t="s">
        <v>62</v>
      </c>
      <c r="F51" s="75" t="s">
        <v>46</v>
      </c>
      <c r="G51" s="75" t="s">
        <v>89</v>
      </c>
      <c r="H51" s="76">
        <v>813800</v>
      </c>
      <c r="I51" s="76">
        <v>20345</v>
      </c>
      <c r="J51" s="90">
        <v>7324.2</v>
      </c>
      <c r="K51" s="89">
        <f t="shared" si="7"/>
        <v>8138</v>
      </c>
    </row>
    <row r="52" s="6" customFormat="1" ht="30" customHeight="1" spans="1:11">
      <c r="A52" s="82"/>
      <c r="B52" s="88"/>
      <c r="C52" s="74" t="s">
        <v>50</v>
      </c>
      <c r="D52" s="56">
        <v>421800</v>
      </c>
      <c r="E52" s="77" t="s">
        <v>62</v>
      </c>
      <c r="F52" s="75" t="s">
        <v>46</v>
      </c>
      <c r="G52" s="75" t="s">
        <v>89</v>
      </c>
      <c r="H52" s="76">
        <v>632700</v>
      </c>
      <c r="I52" s="76">
        <v>15817.5</v>
      </c>
      <c r="J52" s="90">
        <v>5694.3</v>
      </c>
      <c r="K52" s="89">
        <f t="shared" si="7"/>
        <v>6327</v>
      </c>
    </row>
    <row r="53" s="6" customFormat="1" ht="30" customHeight="1" spans="1:11">
      <c r="A53" s="82">
        <v>35</v>
      </c>
      <c r="B53" s="74" t="s">
        <v>48</v>
      </c>
      <c r="C53" s="74" t="s">
        <v>50</v>
      </c>
      <c r="D53" s="56">
        <v>13200</v>
      </c>
      <c r="E53" s="77" t="s">
        <v>62</v>
      </c>
      <c r="F53" s="75" t="s">
        <v>46</v>
      </c>
      <c r="G53" s="75" t="s">
        <v>90</v>
      </c>
      <c r="H53" s="76">
        <v>23100</v>
      </c>
      <c r="I53" s="76">
        <v>577.5</v>
      </c>
      <c r="J53" s="90">
        <v>207.9</v>
      </c>
      <c r="K53" s="89">
        <f t="shared" si="7"/>
        <v>231</v>
      </c>
    </row>
    <row r="54" s="6" customFormat="1" ht="30" customHeight="1" spans="1:11">
      <c r="A54" s="78">
        <v>36</v>
      </c>
      <c r="B54" s="85" t="s">
        <v>91</v>
      </c>
      <c r="C54" s="74" t="s">
        <v>50</v>
      </c>
      <c r="D54" s="56">
        <v>1610000</v>
      </c>
      <c r="E54" s="77" t="s">
        <v>92</v>
      </c>
      <c r="F54" s="75" t="s">
        <v>93</v>
      </c>
      <c r="G54" s="75" t="s">
        <v>94</v>
      </c>
      <c r="H54" s="76">
        <v>2012500</v>
      </c>
      <c r="I54" s="76">
        <v>50312.5</v>
      </c>
      <c r="J54" s="90">
        <v>18112.5</v>
      </c>
      <c r="K54" s="89">
        <f t="shared" si="7"/>
        <v>20125</v>
      </c>
    </row>
    <row r="55" s="6" customFormat="1" ht="30" customHeight="1" spans="1:11">
      <c r="A55" s="82"/>
      <c r="B55" s="88"/>
      <c r="C55" s="74" t="s">
        <v>50</v>
      </c>
      <c r="D55" s="56">
        <v>352500</v>
      </c>
      <c r="E55" s="77" t="s">
        <v>92</v>
      </c>
      <c r="F55" s="75" t="s">
        <v>93</v>
      </c>
      <c r="G55" s="75" t="s">
        <v>94</v>
      </c>
      <c r="H55" s="76">
        <v>528750</v>
      </c>
      <c r="I55" s="76">
        <v>13218.75</v>
      </c>
      <c r="J55" s="90">
        <v>4758.75</v>
      </c>
      <c r="K55" s="89">
        <f t="shared" si="7"/>
        <v>5287.5</v>
      </c>
    </row>
    <row r="56" s="6" customFormat="1" ht="30" customHeight="1" spans="1:11">
      <c r="A56" s="78">
        <v>37</v>
      </c>
      <c r="B56" s="85" t="s">
        <v>91</v>
      </c>
      <c r="C56" s="74" t="s">
        <v>50</v>
      </c>
      <c r="D56" s="56">
        <v>700000</v>
      </c>
      <c r="E56" s="77" t="s">
        <v>87</v>
      </c>
      <c r="F56" s="75" t="s">
        <v>93</v>
      </c>
      <c r="G56" s="75" t="s">
        <v>94</v>
      </c>
      <c r="H56" s="76">
        <v>875000</v>
      </c>
      <c r="I56" s="76">
        <v>21875</v>
      </c>
      <c r="J56" s="90">
        <v>7875</v>
      </c>
      <c r="K56" s="89">
        <f t="shared" si="7"/>
        <v>8750</v>
      </c>
    </row>
    <row r="57" s="6" customFormat="1" ht="30" customHeight="1" spans="1:11">
      <c r="A57" s="82"/>
      <c r="B57" s="88"/>
      <c r="C57" s="74" t="s">
        <v>50</v>
      </c>
      <c r="D57" s="56">
        <v>152750</v>
      </c>
      <c r="E57" s="77" t="s">
        <v>87</v>
      </c>
      <c r="F57" s="75" t="s">
        <v>93</v>
      </c>
      <c r="G57" s="75" t="s">
        <v>94</v>
      </c>
      <c r="H57" s="76">
        <v>229125</v>
      </c>
      <c r="I57" s="76">
        <v>5728.13</v>
      </c>
      <c r="J57" s="90">
        <v>2062.13</v>
      </c>
      <c r="K57" s="89">
        <f t="shared" si="7"/>
        <v>2291.252</v>
      </c>
    </row>
    <row r="58" s="6" customFormat="1" ht="30" customHeight="1" spans="1:11">
      <c r="A58" s="74">
        <v>38</v>
      </c>
      <c r="B58" s="75" t="s">
        <v>28</v>
      </c>
      <c r="C58" s="74" t="s">
        <v>95</v>
      </c>
      <c r="D58" s="51">
        <v>21</v>
      </c>
      <c r="E58" s="77" t="s">
        <v>96</v>
      </c>
      <c r="F58" s="75" t="s">
        <v>30</v>
      </c>
      <c r="G58" s="75" t="s">
        <v>31</v>
      </c>
      <c r="H58" s="76">
        <v>882000</v>
      </c>
      <c r="I58" s="89">
        <v>27300</v>
      </c>
      <c r="J58" s="90">
        <f>ROUND(I58*30%,2)</f>
        <v>8190</v>
      </c>
      <c r="K58" s="89">
        <v>10920</v>
      </c>
    </row>
    <row r="59" s="8" customFormat="1" ht="30" customHeight="1" spans="1:11">
      <c r="A59" s="27" t="s">
        <v>97</v>
      </c>
      <c r="B59" s="28"/>
      <c r="C59" s="29"/>
      <c r="D59" s="68">
        <f t="shared" ref="D59:K59" si="8">SUM(D4:D58)</f>
        <v>171011699.6</v>
      </c>
      <c r="E59" s="31" t="s">
        <v>98</v>
      </c>
      <c r="F59" s="32" t="s">
        <v>98</v>
      </c>
      <c r="G59" s="32" t="s">
        <v>98</v>
      </c>
      <c r="H59" s="30">
        <f t="shared" si="8"/>
        <v>132557639</v>
      </c>
      <c r="I59" s="30">
        <f t="shared" si="8"/>
        <v>3415014.98</v>
      </c>
      <c r="J59" s="30">
        <f t="shared" si="8"/>
        <v>1215799.71</v>
      </c>
      <c r="K59" s="30">
        <f t="shared" si="8"/>
        <v>1366005.992</v>
      </c>
    </row>
    <row r="60" s="2" customFormat="1" ht="15" customHeight="1" spans="4:11">
      <c r="D60" s="35"/>
      <c r="E60" s="97"/>
      <c r="F60" s="97"/>
      <c r="G60" s="97"/>
      <c r="H60" s="72"/>
      <c r="I60" s="72"/>
      <c r="J60" s="97"/>
      <c r="K60" s="72"/>
    </row>
    <row r="61" s="72" customFormat="1" spans="4:4">
      <c r="D61" s="34"/>
    </row>
    <row r="62" s="72" customFormat="1" spans="4:10">
      <c r="D62" s="34"/>
      <c r="J62" s="34"/>
    </row>
  </sheetData>
  <mergeCells count="34">
    <mergeCell ref="A1:K1"/>
    <mergeCell ref="A2:G2"/>
    <mergeCell ref="J2:K2"/>
    <mergeCell ref="A59:C59"/>
    <mergeCell ref="A5:A6"/>
    <mergeCell ref="A17:A18"/>
    <mergeCell ref="A19:A20"/>
    <mergeCell ref="A21:A22"/>
    <mergeCell ref="A24:A25"/>
    <mergeCell ref="A27:A28"/>
    <mergeCell ref="A30:A32"/>
    <mergeCell ref="A36:A37"/>
    <mergeCell ref="A40:A42"/>
    <mergeCell ref="A43:A44"/>
    <mergeCell ref="A45:A46"/>
    <mergeCell ref="A48:A49"/>
    <mergeCell ref="A51:A52"/>
    <mergeCell ref="A54:A55"/>
    <mergeCell ref="A56:A57"/>
    <mergeCell ref="B5:B6"/>
    <mergeCell ref="B17:B18"/>
    <mergeCell ref="B19:B20"/>
    <mergeCell ref="B21:B22"/>
    <mergeCell ref="B24:B25"/>
    <mergeCell ref="B27:B28"/>
    <mergeCell ref="B30:B32"/>
    <mergeCell ref="B36:B37"/>
    <mergeCell ref="B40:B42"/>
    <mergeCell ref="B43:B44"/>
    <mergeCell ref="B45:B46"/>
    <mergeCell ref="B48:B49"/>
    <mergeCell ref="B51:B52"/>
    <mergeCell ref="B54:B55"/>
    <mergeCell ref="B56:B57"/>
  </mergeCells>
  <printOptions horizontalCentered="1"/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0"/>
  <sheetViews>
    <sheetView zoomScale="130" zoomScaleNormal="130" workbookViewId="0">
      <pane ySplit="3" topLeftCell="A72" activePane="bottomLeft" state="frozen"/>
      <selection/>
      <selection pane="bottomLeft" activeCell="I95" sqref="I95"/>
    </sheetView>
  </sheetViews>
  <sheetFormatPr defaultColWidth="9" defaultRowHeight="13.5"/>
  <cols>
    <col min="1" max="1" width="4.10833333333333" style="72" customWidth="1"/>
    <col min="2" max="2" width="9.56666666666667" style="72" customWidth="1"/>
    <col min="3" max="3" width="9.44166666666667" style="72" customWidth="1"/>
    <col min="4" max="4" width="12.3416666666667" style="72" customWidth="1"/>
    <col min="5" max="5" width="8.44166666666667" style="72" customWidth="1"/>
    <col min="6" max="7" width="9.04166666666667" style="72" customWidth="1"/>
    <col min="8" max="8" width="12.1833333333333" style="72" customWidth="1"/>
    <col min="9" max="9" width="11.0166666666667" style="72" customWidth="1"/>
    <col min="10" max="11" width="10.625" style="72" customWidth="1"/>
    <col min="12" max="242" width="8.71666666666667" style="72"/>
    <col min="243" max="16378" width="9" style="72"/>
    <col min="16379" max="16384" width="9" style="73"/>
  </cols>
  <sheetData>
    <row r="1" s="72" customFormat="1" ht="36" customHeight="1" spans="1:11">
      <c r="A1" s="9" t="s">
        <v>99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30" customHeight="1" spans="1:11">
      <c r="A2" s="10"/>
      <c r="B2" s="10"/>
      <c r="C2" s="10"/>
      <c r="D2" s="10"/>
      <c r="E2" s="10"/>
      <c r="F2" s="10"/>
      <c r="G2" s="10"/>
      <c r="H2" s="8"/>
      <c r="I2" s="8"/>
      <c r="J2" s="33" t="s">
        <v>1</v>
      </c>
      <c r="K2" s="33"/>
    </row>
    <row r="3" s="3" customFormat="1" ht="35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2" t="s">
        <v>10</v>
      </c>
      <c r="J3" s="12" t="s">
        <v>11</v>
      </c>
      <c r="K3" s="13" t="s">
        <v>12</v>
      </c>
    </row>
    <row r="4" s="4" customFormat="1" ht="24" customHeight="1" spans="1:11">
      <c r="A4" s="74">
        <v>1</v>
      </c>
      <c r="B4" s="75" t="s">
        <v>100</v>
      </c>
      <c r="C4" s="74" t="s">
        <v>24</v>
      </c>
      <c r="D4" s="76">
        <v>63</v>
      </c>
      <c r="E4" s="77" t="s">
        <v>62</v>
      </c>
      <c r="F4" s="75" t="s">
        <v>101</v>
      </c>
      <c r="G4" s="75" t="s">
        <v>102</v>
      </c>
      <c r="H4" s="76">
        <v>1134000</v>
      </c>
      <c r="I4" s="89">
        <v>28350</v>
      </c>
      <c r="J4" s="89">
        <f t="shared" ref="J4:J12" si="0">ROUND(I4*33%,2)</f>
        <v>9355.5</v>
      </c>
      <c r="K4" s="89">
        <f t="shared" ref="K4:K12" si="1">ROUND(I4*40%,2)</f>
        <v>11340</v>
      </c>
    </row>
    <row r="5" s="4" customFormat="1" ht="24" customHeight="1" spans="1:11">
      <c r="A5" s="74">
        <v>2</v>
      </c>
      <c r="B5" s="75" t="s">
        <v>103</v>
      </c>
      <c r="C5" s="74" t="s">
        <v>24</v>
      </c>
      <c r="D5" s="76">
        <v>136</v>
      </c>
      <c r="E5" s="77" t="s">
        <v>104</v>
      </c>
      <c r="F5" s="75" t="s">
        <v>105</v>
      </c>
      <c r="G5" s="75" t="s">
        <v>106</v>
      </c>
      <c r="H5" s="76">
        <v>2448000</v>
      </c>
      <c r="I5" s="89">
        <v>61200</v>
      </c>
      <c r="J5" s="89">
        <f t="shared" si="0"/>
        <v>20196</v>
      </c>
      <c r="K5" s="89">
        <f t="shared" si="1"/>
        <v>24480</v>
      </c>
    </row>
    <row r="6" s="4" customFormat="1" ht="24" customHeight="1" spans="1:11">
      <c r="A6" s="74">
        <v>3</v>
      </c>
      <c r="B6" s="75" t="s">
        <v>107</v>
      </c>
      <c r="C6" s="74" t="s">
        <v>24</v>
      </c>
      <c r="D6" s="76">
        <v>13</v>
      </c>
      <c r="E6" s="77" t="s">
        <v>108</v>
      </c>
      <c r="F6" s="75" t="s">
        <v>109</v>
      </c>
      <c r="G6" s="75" t="s">
        <v>110</v>
      </c>
      <c r="H6" s="76">
        <v>234000</v>
      </c>
      <c r="I6" s="89">
        <v>5850</v>
      </c>
      <c r="J6" s="89">
        <f t="shared" si="0"/>
        <v>1930.5</v>
      </c>
      <c r="K6" s="89">
        <f t="shared" si="1"/>
        <v>2340</v>
      </c>
    </row>
    <row r="7" s="4" customFormat="1" ht="24" customHeight="1" spans="1:11">
      <c r="A7" s="74">
        <v>4</v>
      </c>
      <c r="B7" s="75" t="s">
        <v>111</v>
      </c>
      <c r="C7" s="74" t="s">
        <v>24</v>
      </c>
      <c r="D7" s="76">
        <v>17</v>
      </c>
      <c r="E7" s="77" t="s">
        <v>112</v>
      </c>
      <c r="F7" s="75" t="s">
        <v>113</v>
      </c>
      <c r="G7" s="75" t="s">
        <v>114</v>
      </c>
      <c r="H7" s="76">
        <v>306000</v>
      </c>
      <c r="I7" s="89">
        <v>7650</v>
      </c>
      <c r="J7" s="89">
        <f t="shared" si="0"/>
        <v>2524.5</v>
      </c>
      <c r="K7" s="89">
        <f t="shared" si="1"/>
        <v>3060</v>
      </c>
    </row>
    <row r="8" s="4" customFormat="1" ht="24" customHeight="1" spans="1:11">
      <c r="A8" s="74">
        <v>5</v>
      </c>
      <c r="B8" s="75" t="s">
        <v>111</v>
      </c>
      <c r="C8" s="74" t="s">
        <v>24</v>
      </c>
      <c r="D8" s="76">
        <v>54</v>
      </c>
      <c r="E8" s="77" t="s">
        <v>115</v>
      </c>
      <c r="F8" s="75" t="s">
        <v>113</v>
      </c>
      <c r="G8" s="75" t="s">
        <v>114</v>
      </c>
      <c r="H8" s="76">
        <v>972000</v>
      </c>
      <c r="I8" s="89">
        <v>24300</v>
      </c>
      <c r="J8" s="89">
        <f t="shared" si="0"/>
        <v>8019</v>
      </c>
      <c r="K8" s="89">
        <f t="shared" si="1"/>
        <v>9720</v>
      </c>
    </row>
    <row r="9" s="4" customFormat="1" ht="24" customHeight="1" spans="1:11">
      <c r="A9" s="74">
        <v>6</v>
      </c>
      <c r="B9" s="75" t="s">
        <v>111</v>
      </c>
      <c r="C9" s="74" t="s">
        <v>24</v>
      </c>
      <c r="D9" s="76">
        <v>117</v>
      </c>
      <c r="E9" s="77" t="s">
        <v>116</v>
      </c>
      <c r="F9" s="75" t="s">
        <v>113</v>
      </c>
      <c r="G9" s="75" t="s">
        <v>114</v>
      </c>
      <c r="H9" s="76">
        <v>2106000</v>
      </c>
      <c r="I9" s="89">
        <v>52650</v>
      </c>
      <c r="J9" s="89">
        <f t="shared" si="0"/>
        <v>17374.5</v>
      </c>
      <c r="K9" s="89">
        <f t="shared" si="1"/>
        <v>21060</v>
      </c>
    </row>
    <row r="10" s="4" customFormat="1" ht="24" customHeight="1" spans="1:11">
      <c r="A10" s="74">
        <v>7</v>
      </c>
      <c r="B10" s="75" t="s">
        <v>111</v>
      </c>
      <c r="C10" s="74" t="s">
        <v>24</v>
      </c>
      <c r="D10" s="76">
        <v>222</v>
      </c>
      <c r="E10" s="77" t="s">
        <v>117</v>
      </c>
      <c r="F10" s="75" t="s">
        <v>113</v>
      </c>
      <c r="G10" s="75" t="s">
        <v>114</v>
      </c>
      <c r="H10" s="76">
        <v>3996000</v>
      </c>
      <c r="I10" s="89">
        <v>99900</v>
      </c>
      <c r="J10" s="89">
        <f t="shared" si="0"/>
        <v>32967</v>
      </c>
      <c r="K10" s="89">
        <f t="shared" si="1"/>
        <v>39960</v>
      </c>
    </row>
    <row r="11" s="4" customFormat="1" ht="24" customHeight="1" spans="1:11">
      <c r="A11" s="74">
        <v>8</v>
      </c>
      <c r="B11" s="75" t="s">
        <v>118</v>
      </c>
      <c r="C11" s="74" t="s">
        <v>24</v>
      </c>
      <c r="D11" s="76">
        <v>72</v>
      </c>
      <c r="E11" s="77" t="s">
        <v>119</v>
      </c>
      <c r="F11" s="75" t="s">
        <v>113</v>
      </c>
      <c r="G11" s="75" t="s">
        <v>114</v>
      </c>
      <c r="H11" s="76">
        <v>1296000</v>
      </c>
      <c r="I11" s="89">
        <v>32400</v>
      </c>
      <c r="J11" s="89">
        <f t="shared" si="0"/>
        <v>10692</v>
      </c>
      <c r="K11" s="89">
        <f t="shared" si="1"/>
        <v>12960</v>
      </c>
    </row>
    <row r="12" s="4" customFormat="1" ht="24" customHeight="1" spans="1:11">
      <c r="A12" s="74">
        <v>9</v>
      </c>
      <c r="B12" s="75" t="s">
        <v>118</v>
      </c>
      <c r="C12" s="74" t="s">
        <v>24</v>
      </c>
      <c r="D12" s="76">
        <v>96</v>
      </c>
      <c r="E12" s="77" t="s">
        <v>54</v>
      </c>
      <c r="F12" s="75" t="s">
        <v>113</v>
      </c>
      <c r="G12" s="75" t="s">
        <v>114</v>
      </c>
      <c r="H12" s="76">
        <v>1728000</v>
      </c>
      <c r="I12" s="89">
        <v>43200</v>
      </c>
      <c r="J12" s="89">
        <f t="shared" si="0"/>
        <v>14256</v>
      </c>
      <c r="K12" s="89">
        <f t="shared" si="1"/>
        <v>17280</v>
      </c>
    </row>
    <row r="13" s="4" customFormat="1" ht="24" customHeight="1" spans="1:11">
      <c r="A13" s="78">
        <v>10</v>
      </c>
      <c r="B13" s="79" t="s">
        <v>103</v>
      </c>
      <c r="C13" s="74" t="s">
        <v>72</v>
      </c>
      <c r="D13" s="80">
        <v>10486000</v>
      </c>
      <c r="E13" s="77" t="s">
        <v>104</v>
      </c>
      <c r="F13" s="81" t="s">
        <v>105</v>
      </c>
      <c r="G13" s="75" t="s">
        <v>106</v>
      </c>
      <c r="H13" s="76">
        <v>10486000</v>
      </c>
      <c r="I13" s="89">
        <v>262150</v>
      </c>
      <c r="J13" s="90">
        <f>ROUND(I13*30%,2)</f>
        <v>78645</v>
      </c>
      <c r="K13" s="89">
        <f t="shared" ref="K13:K58" si="2">ROUND(I13*40%,2)</f>
        <v>104860</v>
      </c>
    </row>
    <row r="14" s="4" customFormat="1" ht="24" customHeight="1" spans="1:11">
      <c r="A14" s="82"/>
      <c r="B14" s="83"/>
      <c r="C14" s="74" t="s">
        <v>72</v>
      </c>
      <c r="D14" s="80">
        <v>486000</v>
      </c>
      <c r="E14" s="77" t="s">
        <v>104</v>
      </c>
      <c r="F14" s="81" t="s">
        <v>105</v>
      </c>
      <c r="G14" s="75" t="s">
        <v>106</v>
      </c>
      <c r="H14" s="76">
        <v>607500</v>
      </c>
      <c r="I14" s="89">
        <v>15187.5</v>
      </c>
      <c r="J14" s="90">
        <f>ROUND(I14*30%,2)</f>
        <v>4556.25</v>
      </c>
      <c r="K14" s="89">
        <f t="shared" si="2"/>
        <v>6075</v>
      </c>
    </row>
    <row r="15" s="4" customFormat="1" ht="24" customHeight="1" spans="1:11">
      <c r="A15" s="74">
        <v>11</v>
      </c>
      <c r="B15" s="75" t="s">
        <v>32</v>
      </c>
      <c r="C15" s="74" t="s">
        <v>72</v>
      </c>
      <c r="D15" s="80">
        <v>19780200</v>
      </c>
      <c r="E15" s="77" t="s">
        <v>33</v>
      </c>
      <c r="F15" s="75" t="s">
        <v>120</v>
      </c>
      <c r="G15" s="75" t="s">
        <v>121</v>
      </c>
      <c r="H15" s="76">
        <v>9890100</v>
      </c>
      <c r="I15" s="89">
        <v>247252.5</v>
      </c>
      <c r="J15" s="90">
        <f t="shared" ref="J15:J24" si="3">ROUND(I15*36%,2)</f>
        <v>89010.9</v>
      </c>
      <c r="K15" s="89">
        <f t="shared" si="2"/>
        <v>98901</v>
      </c>
    </row>
    <row r="16" s="4" customFormat="1" ht="24" customHeight="1" spans="1:11">
      <c r="A16" s="74">
        <v>12</v>
      </c>
      <c r="B16" s="75" t="s">
        <v>122</v>
      </c>
      <c r="C16" s="74" t="s">
        <v>72</v>
      </c>
      <c r="D16" s="80">
        <v>52000</v>
      </c>
      <c r="E16" s="77" t="s">
        <v>104</v>
      </c>
      <c r="F16" s="75" t="s">
        <v>123</v>
      </c>
      <c r="G16" s="75" t="s">
        <v>124</v>
      </c>
      <c r="H16" s="76">
        <v>91000</v>
      </c>
      <c r="I16" s="89">
        <v>2275</v>
      </c>
      <c r="J16" s="90">
        <f t="shared" si="3"/>
        <v>819</v>
      </c>
      <c r="K16" s="89">
        <f t="shared" si="2"/>
        <v>910</v>
      </c>
    </row>
    <row r="17" s="4" customFormat="1" ht="24" customHeight="1" spans="1:11">
      <c r="A17" s="74">
        <v>13</v>
      </c>
      <c r="B17" s="75" t="s">
        <v>125</v>
      </c>
      <c r="C17" s="74" t="s">
        <v>72</v>
      </c>
      <c r="D17" s="80">
        <v>7072800</v>
      </c>
      <c r="E17" s="77" t="s">
        <v>126</v>
      </c>
      <c r="F17" s="75" t="s">
        <v>59</v>
      </c>
      <c r="G17" s="75" t="s">
        <v>127</v>
      </c>
      <c r="H17" s="76">
        <v>8841000</v>
      </c>
      <c r="I17" s="89">
        <v>221025</v>
      </c>
      <c r="J17" s="90">
        <f t="shared" si="3"/>
        <v>79569</v>
      </c>
      <c r="K17" s="89">
        <f t="shared" si="2"/>
        <v>88410</v>
      </c>
    </row>
    <row r="18" s="4" customFormat="1" ht="24" customHeight="1" spans="1:11">
      <c r="A18" s="74">
        <v>14</v>
      </c>
      <c r="B18" s="75" t="s">
        <v>128</v>
      </c>
      <c r="C18" s="74" t="s">
        <v>72</v>
      </c>
      <c r="D18" s="80">
        <v>52920</v>
      </c>
      <c r="E18" s="77" t="s">
        <v>104</v>
      </c>
      <c r="F18" s="75" t="s">
        <v>59</v>
      </c>
      <c r="G18" s="75" t="s">
        <v>127</v>
      </c>
      <c r="H18" s="76">
        <v>92610</v>
      </c>
      <c r="I18" s="89">
        <v>2315.25</v>
      </c>
      <c r="J18" s="90">
        <f t="shared" si="3"/>
        <v>833.49</v>
      </c>
      <c r="K18" s="89">
        <f t="shared" si="2"/>
        <v>926.1</v>
      </c>
    </row>
    <row r="19" s="4" customFormat="1" ht="24" customHeight="1" spans="1:11">
      <c r="A19" s="74">
        <v>15</v>
      </c>
      <c r="B19" s="75" t="s">
        <v>129</v>
      </c>
      <c r="C19" s="74" t="s">
        <v>72</v>
      </c>
      <c r="D19" s="80">
        <v>1363000</v>
      </c>
      <c r="E19" s="77" t="s">
        <v>108</v>
      </c>
      <c r="F19" s="75" t="s">
        <v>109</v>
      </c>
      <c r="G19" s="75" t="s">
        <v>130</v>
      </c>
      <c r="H19" s="76">
        <v>1703750</v>
      </c>
      <c r="I19" s="89">
        <v>42593.75</v>
      </c>
      <c r="J19" s="90">
        <f t="shared" si="3"/>
        <v>15333.75</v>
      </c>
      <c r="K19" s="89">
        <f t="shared" si="2"/>
        <v>17037.5</v>
      </c>
    </row>
    <row r="20" s="4" customFormat="1" ht="24" customHeight="1" spans="1:11">
      <c r="A20" s="74">
        <v>16</v>
      </c>
      <c r="B20" s="75" t="s">
        <v>107</v>
      </c>
      <c r="C20" s="74" t="s">
        <v>72</v>
      </c>
      <c r="D20" s="80">
        <v>1040000</v>
      </c>
      <c r="E20" s="77" t="s">
        <v>108</v>
      </c>
      <c r="F20" s="75" t="s">
        <v>109</v>
      </c>
      <c r="G20" s="75" t="s">
        <v>130</v>
      </c>
      <c r="H20" s="76">
        <v>1300000</v>
      </c>
      <c r="I20" s="89">
        <v>32500</v>
      </c>
      <c r="J20" s="90">
        <f t="shared" si="3"/>
        <v>11700</v>
      </c>
      <c r="K20" s="89">
        <f t="shared" si="2"/>
        <v>13000</v>
      </c>
    </row>
    <row r="21" s="4" customFormat="1" ht="24" customHeight="1" spans="1:11">
      <c r="A21" s="74">
        <v>17</v>
      </c>
      <c r="B21" s="75" t="s">
        <v>131</v>
      </c>
      <c r="C21" s="74" t="s">
        <v>72</v>
      </c>
      <c r="D21" s="80">
        <v>1152000</v>
      </c>
      <c r="E21" s="77" t="s">
        <v>108</v>
      </c>
      <c r="F21" s="75" t="s">
        <v>109</v>
      </c>
      <c r="G21" s="75" t="s">
        <v>130</v>
      </c>
      <c r="H21" s="76">
        <v>1440000</v>
      </c>
      <c r="I21" s="89">
        <v>36000</v>
      </c>
      <c r="J21" s="90">
        <f t="shared" si="3"/>
        <v>12960</v>
      </c>
      <c r="K21" s="89">
        <f t="shared" si="2"/>
        <v>14400</v>
      </c>
    </row>
    <row r="22" s="4" customFormat="1" ht="24" customHeight="1" spans="1:11">
      <c r="A22" s="78">
        <v>18</v>
      </c>
      <c r="B22" s="79" t="s">
        <v>32</v>
      </c>
      <c r="C22" s="74" t="s">
        <v>72</v>
      </c>
      <c r="D22" s="80">
        <v>1543370</v>
      </c>
      <c r="E22" s="77" t="s">
        <v>33</v>
      </c>
      <c r="F22" s="81" t="s">
        <v>109</v>
      </c>
      <c r="G22" s="75" t="s">
        <v>132</v>
      </c>
      <c r="H22" s="76">
        <v>1543370</v>
      </c>
      <c r="I22" s="89">
        <v>38584.25</v>
      </c>
      <c r="J22" s="90">
        <f t="shared" si="3"/>
        <v>13890.33</v>
      </c>
      <c r="K22" s="89">
        <f t="shared" si="2"/>
        <v>15433.7</v>
      </c>
    </row>
    <row r="23" s="4" customFormat="1" ht="24" customHeight="1" spans="1:11">
      <c r="A23" s="82"/>
      <c r="B23" s="83"/>
      <c r="C23" s="74" t="s">
        <v>72</v>
      </c>
      <c r="D23" s="80">
        <v>67680</v>
      </c>
      <c r="E23" s="77" t="s">
        <v>33</v>
      </c>
      <c r="F23" s="81" t="s">
        <v>109</v>
      </c>
      <c r="G23" s="75" t="s">
        <v>132</v>
      </c>
      <c r="H23" s="76">
        <v>84600</v>
      </c>
      <c r="I23" s="89">
        <v>2115</v>
      </c>
      <c r="J23" s="90">
        <f t="shared" si="3"/>
        <v>761.4</v>
      </c>
      <c r="K23" s="89">
        <f t="shared" si="2"/>
        <v>846</v>
      </c>
    </row>
    <row r="24" s="4" customFormat="1" ht="24" customHeight="1" spans="1:11">
      <c r="A24" s="74">
        <v>19</v>
      </c>
      <c r="B24" s="84" t="s">
        <v>65</v>
      </c>
      <c r="C24" s="74" t="s">
        <v>72</v>
      </c>
      <c r="D24" s="80">
        <v>2800000</v>
      </c>
      <c r="E24" s="77" t="s">
        <v>108</v>
      </c>
      <c r="F24" s="75" t="s">
        <v>109</v>
      </c>
      <c r="G24" s="75" t="s">
        <v>71</v>
      </c>
      <c r="H24" s="76">
        <v>3500000</v>
      </c>
      <c r="I24" s="89">
        <v>87500</v>
      </c>
      <c r="J24" s="90">
        <f t="shared" si="3"/>
        <v>31500</v>
      </c>
      <c r="K24" s="89">
        <f t="shared" si="2"/>
        <v>35000</v>
      </c>
    </row>
    <row r="25" s="4" customFormat="1" ht="24" customHeight="1" spans="1:11">
      <c r="A25" s="74">
        <v>20</v>
      </c>
      <c r="B25" s="75" t="s">
        <v>111</v>
      </c>
      <c r="C25" s="74" t="s">
        <v>72</v>
      </c>
      <c r="D25" s="80">
        <v>127600</v>
      </c>
      <c r="E25" s="77" t="s">
        <v>116</v>
      </c>
      <c r="F25" s="75" t="s">
        <v>113</v>
      </c>
      <c r="G25" s="75" t="s">
        <v>114</v>
      </c>
      <c r="H25" s="76">
        <v>223300</v>
      </c>
      <c r="I25" s="89">
        <v>5582.5</v>
      </c>
      <c r="J25" s="90">
        <f t="shared" ref="J25:J28" si="4">ROUND(I25*30%,2)</f>
        <v>1674.75</v>
      </c>
      <c r="K25" s="89">
        <f t="shared" si="2"/>
        <v>2233</v>
      </c>
    </row>
    <row r="26" s="4" customFormat="1" ht="24" customHeight="1" spans="1:11">
      <c r="A26" s="74">
        <v>21</v>
      </c>
      <c r="B26" s="75" t="s">
        <v>111</v>
      </c>
      <c r="C26" s="74" t="s">
        <v>72</v>
      </c>
      <c r="D26" s="80">
        <v>244200</v>
      </c>
      <c r="E26" s="77" t="s">
        <v>117</v>
      </c>
      <c r="F26" s="75" t="s">
        <v>113</v>
      </c>
      <c r="G26" s="75" t="s">
        <v>114</v>
      </c>
      <c r="H26" s="76">
        <v>427350</v>
      </c>
      <c r="I26" s="89">
        <v>10683.75</v>
      </c>
      <c r="J26" s="90">
        <f t="shared" si="4"/>
        <v>3205.13</v>
      </c>
      <c r="K26" s="89">
        <f t="shared" si="2"/>
        <v>4273.5</v>
      </c>
    </row>
    <row r="27" s="4" customFormat="1" ht="24" customHeight="1" spans="1:11">
      <c r="A27" s="74">
        <v>22</v>
      </c>
      <c r="B27" s="75" t="s">
        <v>111</v>
      </c>
      <c r="C27" s="74" t="s">
        <v>72</v>
      </c>
      <c r="D27" s="80">
        <v>59400</v>
      </c>
      <c r="E27" s="77" t="s">
        <v>115</v>
      </c>
      <c r="F27" s="75" t="s">
        <v>113</v>
      </c>
      <c r="G27" s="75" t="s">
        <v>114</v>
      </c>
      <c r="H27" s="76">
        <v>103950</v>
      </c>
      <c r="I27" s="89">
        <v>2598.75</v>
      </c>
      <c r="J27" s="90">
        <f t="shared" si="4"/>
        <v>779.63</v>
      </c>
      <c r="K27" s="89">
        <f t="shared" si="2"/>
        <v>1039.5</v>
      </c>
    </row>
    <row r="28" s="4" customFormat="1" ht="24" customHeight="1" spans="1:11">
      <c r="A28" s="74">
        <v>23</v>
      </c>
      <c r="B28" s="75" t="s">
        <v>111</v>
      </c>
      <c r="C28" s="74" t="s">
        <v>72</v>
      </c>
      <c r="D28" s="80">
        <v>17600</v>
      </c>
      <c r="E28" s="77" t="s">
        <v>112</v>
      </c>
      <c r="F28" s="75" t="s">
        <v>113</v>
      </c>
      <c r="G28" s="75" t="s">
        <v>114</v>
      </c>
      <c r="H28" s="76">
        <v>30800</v>
      </c>
      <c r="I28" s="89">
        <v>770</v>
      </c>
      <c r="J28" s="90">
        <f t="shared" si="4"/>
        <v>231</v>
      </c>
      <c r="K28" s="89">
        <f t="shared" si="2"/>
        <v>308</v>
      </c>
    </row>
    <row r="29" s="4" customFormat="1" ht="24" customHeight="1" spans="1:11">
      <c r="A29" s="74">
        <v>24</v>
      </c>
      <c r="B29" s="75" t="s">
        <v>32</v>
      </c>
      <c r="C29" s="74" t="s">
        <v>72</v>
      </c>
      <c r="D29" s="80">
        <v>19780200</v>
      </c>
      <c r="E29" s="77" t="s">
        <v>33</v>
      </c>
      <c r="F29" s="75" t="s">
        <v>133</v>
      </c>
      <c r="G29" s="75" t="s">
        <v>134</v>
      </c>
      <c r="H29" s="76">
        <v>9890100</v>
      </c>
      <c r="I29" s="89">
        <v>247252.5</v>
      </c>
      <c r="J29" s="90">
        <f t="shared" ref="J29:J58" si="5">ROUND(I29*36%,2)</f>
        <v>89010.9</v>
      </c>
      <c r="K29" s="89">
        <f t="shared" si="2"/>
        <v>98901</v>
      </c>
    </row>
    <row r="30" s="4" customFormat="1" ht="24" customHeight="1" spans="1:11">
      <c r="A30" s="74">
        <v>25</v>
      </c>
      <c r="B30" s="75" t="s">
        <v>100</v>
      </c>
      <c r="C30" s="74" t="s">
        <v>72</v>
      </c>
      <c r="D30" s="80">
        <v>1408000</v>
      </c>
      <c r="E30" s="77" t="s">
        <v>62</v>
      </c>
      <c r="F30" s="75" t="s">
        <v>101</v>
      </c>
      <c r="G30" s="75" t="s">
        <v>135</v>
      </c>
      <c r="H30" s="76">
        <v>1760000</v>
      </c>
      <c r="I30" s="89">
        <v>44000</v>
      </c>
      <c r="J30" s="90">
        <f t="shared" si="5"/>
        <v>15840</v>
      </c>
      <c r="K30" s="89">
        <f t="shared" si="2"/>
        <v>17600</v>
      </c>
    </row>
    <row r="31" s="4" customFormat="1" ht="24" customHeight="1" spans="1:11">
      <c r="A31" s="74">
        <v>26</v>
      </c>
      <c r="B31" s="75" t="s">
        <v>100</v>
      </c>
      <c r="C31" s="74" t="s">
        <v>72</v>
      </c>
      <c r="D31" s="80">
        <v>15600</v>
      </c>
      <c r="E31" s="77" t="s">
        <v>62</v>
      </c>
      <c r="F31" s="75" t="s">
        <v>101</v>
      </c>
      <c r="G31" s="75" t="s">
        <v>102</v>
      </c>
      <c r="H31" s="76">
        <v>27300</v>
      </c>
      <c r="I31" s="89">
        <v>682.5</v>
      </c>
      <c r="J31" s="90">
        <f>ROUND(I31*30%,2)</f>
        <v>204.75</v>
      </c>
      <c r="K31" s="89">
        <f t="shared" si="2"/>
        <v>273</v>
      </c>
    </row>
    <row r="32" s="4" customFormat="1" ht="24" customHeight="1" spans="1:11">
      <c r="A32" s="74">
        <v>27</v>
      </c>
      <c r="B32" s="75" t="s">
        <v>100</v>
      </c>
      <c r="C32" s="74" t="s">
        <v>72</v>
      </c>
      <c r="D32" s="80">
        <v>735000</v>
      </c>
      <c r="E32" s="77" t="s">
        <v>62</v>
      </c>
      <c r="F32" s="75" t="s">
        <v>101</v>
      </c>
      <c r="G32" s="75" t="s">
        <v>136</v>
      </c>
      <c r="H32" s="76">
        <v>1102500</v>
      </c>
      <c r="I32" s="89">
        <v>27562.5</v>
      </c>
      <c r="J32" s="90">
        <f t="shared" si="5"/>
        <v>9922.5</v>
      </c>
      <c r="K32" s="89">
        <f t="shared" si="2"/>
        <v>11025</v>
      </c>
    </row>
    <row r="33" s="4" customFormat="1" ht="28" customHeight="1" spans="1:11">
      <c r="A33" s="78">
        <v>28</v>
      </c>
      <c r="B33" s="79" t="s">
        <v>61</v>
      </c>
      <c r="C33" s="74" t="s">
        <v>72</v>
      </c>
      <c r="D33" s="80">
        <v>879760</v>
      </c>
      <c r="E33" s="77" t="s">
        <v>62</v>
      </c>
      <c r="F33" s="81" t="s">
        <v>59</v>
      </c>
      <c r="G33" s="75" t="s">
        <v>137</v>
      </c>
      <c r="H33" s="76">
        <v>879760</v>
      </c>
      <c r="I33" s="89">
        <v>21994</v>
      </c>
      <c r="J33" s="90">
        <f t="shared" si="5"/>
        <v>7917.84</v>
      </c>
      <c r="K33" s="89">
        <f t="shared" si="2"/>
        <v>8797.6</v>
      </c>
    </row>
    <row r="34" s="4" customFormat="1" ht="28" customHeight="1" spans="1:11">
      <c r="A34" s="82"/>
      <c r="B34" s="83"/>
      <c r="C34" s="74" t="s">
        <v>72</v>
      </c>
      <c r="D34" s="80">
        <v>1909440</v>
      </c>
      <c r="E34" s="77" t="s">
        <v>62</v>
      </c>
      <c r="F34" s="81" t="s">
        <v>59</v>
      </c>
      <c r="G34" s="75" t="s">
        <v>137</v>
      </c>
      <c r="H34" s="76">
        <v>2386800</v>
      </c>
      <c r="I34" s="89">
        <v>59670</v>
      </c>
      <c r="J34" s="90">
        <f t="shared" si="5"/>
        <v>21481.2</v>
      </c>
      <c r="K34" s="89">
        <f t="shared" si="2"/>
        <v>23868</v>
      </c>
    </row>
    <row r="35" s="4" customFormat="1" ht="28" customHeight="1" spans="1:11">
      <c r="A35" s="78">
        <v>29</v>
      </c>
      <c r="B35" s="79" t="s">
        <v>48</v>
      </c>
      <c r="C35" s="74" t="s">
        <v>72</v>
      </c>
      <c r="D35" s="80">
        <v>651040</v>
      </c>
      <c r="E35" s="77" t="s">
        <v>62</v>
      </c>
      <c r="F35" s="81" t="s">
        <v>138</v>
      </c>
      <c r="G35" s="75" t="s">
        <v>139</v>
      </c>
      <c r="H35" s="76">
        <v>813800</v>
      </c>
      <c r="I35" s="89">
        <v>20345</v>
      </c>
      <c r="J35" s="90">
        <f t="shared" si="5"/>
        <v>7324.2</v>
      </c>
      <c r="K35" s="89">
        <f t="shared" si="2"/>
        <v>8138</v>
      </c>
    </row>
    <row r="36" s="4" customFormat="1" ht="28" customHeight="1" spans="1:11">
      <c r="A36" s="82"/>
      <c r="B36" s="83"/>
      <c r="C36" s="74" t="s">
        <v>72</v>
      </c>
      <c r="D36" s="80">
        <v>421800</v>
      </c>
      <c r="E36" s="77" t="s">
        <v>62</v>
      </c>
      <c r="F36" s="81" t="s">
        <v>138</v>
      </c>
      <c r="G36" s="75" t="s">
        <v>139</v>
      </c>
      <c r="H36" s="76">
        <v>632700</v>
      </c>
      <c r="I36" s="89">
        <v>15817.5</v>
      </c>
      <c r="J36" s="90">
        <f t="shared" si="5"/>
        <v>5694.3</v>
      </c>
      <c r="K36" s="89">
        <f t="shared" si="2"/>
        <v>6327</v>
      </c>
    </row>
    <row r="37" s="4" customFormat="1" ht="24" customHeight="1" spans="1:11">
      <c r="A37" s="78">
        <v>30</v>
      </c>
      <c r="B37" s="85" t="s">
        <v>36</v>
      </c>
      <c r="C37" s="74" t="s">
        <v>72</v>
      </c>
      <c r="D37" s="80">
        <v>3368200</v>
      </c>
      <c r="E37" s="77" t="s">
        <v>73</v>
      </c>
      <c r="F37" s="75" t="s">
        <v>55</v>
      </c>
      <c r="G37" s="75" t="s">
        <v>140</v>
      </c>
      <c r="H37" s="76">
        <v>3368200</v>
      </c>
      <c r="I37" s="76">
        <v>84205</v>
      </c>
      <c r="J37" s="90">
        <f t="shared" si="5"/>
        <v>30313.8</v>
      </c>
      <c r="K37" s="89">
        <f t="shared" si="2"/>
        <v>33682</v>
      </c>
    </row>
    <row r="38" s="4" customFormat="1" ht="24" customHeight="1" spans="1:11">
      <c r="A38" s="86"/>
      <c r="B38" s="87"/>
      <c r="C38" s="74" t="s">
        <v>72</v>
      </c>
      <c r="D38" s="80">
        <v>2246720</v>
      </c>
      <c r="E38" s="77" t="s">
        <v>73</v>
      </c>
      <c r="F38" s="75" t="s">
        <v>55</v>
      </c>
      <c r="G38" s="75" t="s">
        <v>140</v>
      </c>
      <c r="H38" s="76">
        <v>2808400</v>
      </c>
      <c r="I38" s="76">
        <v>70210</v>
      </c>
      <c r="J38" s="90">
        <f t="shared" si="5"/>
        <v>25275.6</v>
      </c>
      <c r="K38" s="89">
        <f t="shared" si="2"/>
        <v>28084</v>
      </c>
    </row>
    <row r="39" s="4" customFormat="1" ht="24" customHeight="1" spans="1:11">
      <c r="A39" s="82"/>
      <c r="B39" s="88"/>
      <c r="C39" s="74" t="s">
        <v>72</v>
      </c>
      <c r="D39" s="80">
        <v>1190400</v>
      </c>
      <c r="E39" s="77" t="s">
        <v>73</v>
      </c>
      <c r="F39" s="75" t="s">
        <v>55</v>
      </c>
      <c r="G39" s="75" t="s">
        <v>140</v>
      </c>
      <c r="H39" s="76">
        <v>1785600</v>
      </c>
      <c r="I39" s="76">
        <v>44640</v>
      </c>
      <c r="J39" s="90">
        <f t="shared" si="5"/>
        <v>16070.4</v>
      </c>
      <c r="K39" s="89">
        <f t="shared" si="2"/>
        <v>17856</v>
      </c>
    </row>
    <row r="40" s="4" customFormat="1" ht="24" customHeight="1" spans="1:11">
      <c r="A40" s="78">
        <v>31</v>
      </c>
      <c r="B40" s="79" t="s">
        <v>141</v>
      </c>
      <c r="C40" s="74" t="s">
        <v>75</v>
      </c>
      <c r="D40" s="80">
        <v>650000</v>
      </c>
      <c r="E40" s="77" t="s">
        <v>142</v>
      </c>
      <c r="F40" s="81" t="s">
        <v>143</v>
      </c>
      <c r="G40" s="75" t="s">
        <v>144</v>
      </c>
      <c r="H40" s="76">
        <v>812500</v>
      </c>
      <c r="I40" s="89">
        <v>40625</v>
      </c>
      <c r="J40" s="90">
        <f t="shared" si="5"/>
        <v>14625</v>
      </c>
      <c r="K40" s="89">
        <f t="shared" si="2"/>
        <v>16250</v>
      </c>
    </row>
    <row r="41" s="4" customFormat="1" ht="24" customHeight="1" spans="1:11">
      <c r="A41" s="82"/>
      <c r="B41" s="83"/>
      <c r="C41" s="74" t="s">
        <v>75</v>
      </c>
      <c r="D41" s="80">
        <v>146400</v>
      </c>
      <c r="E41" s="77" t="s">
        <v>142</v>
      </c>
      <c r="F41" s="81" t="s">
        <v>143</v>
      </c>
      <c r="G41" s="75" t="s">
        <v>144</v>
      </c>
      <c r="H41" s="76">
        <v>219600</v>
      </c>
      <c r="I41" s="89">
        <v>10980</v>
      </c>
      <c r="J41" s="90">
        <f t="shared" si="5"/>
        <v>3952.8</v>
      </c>
      <c r="K41" s="89">
        <f t="shared" si="2"/>
        <v>4392</v>
      </c>
    </row>
    <row r="42" s="4" customFormat="1" ht="24" customHeight="1" spans="1:11">
      <c r="A42" s="78">
        <v>32</v>
      </c>
      <c r="B42" s="79" t="s">
        <v>145</v>
      </c>
      <c r="C42" s="74" t="s">
        <v>75</v>
      </c>
      <c r="D42" s="80">
        <v>1500000</v>
      </c>
      <c r="E42" s="77" t="s">
        <v>142</v>
      </c>
      <c r="F42" s="81" t="s">
        <v>143</v>
      </c>
      <c r="G42" s="75" t="s">
        <v>144</v>
      </c>
      <c r="H42" s="76">
        <v>1875000</v>
      </c>
      <c r="I42" s="89">
        <v>93750</v>
      </c>
      <c r="J42" s="90">
        <f t="shared" si="5"/>
        <v>33750</v>
      </c>
      <c r="K42" s="89">
        <f t="shared" si="2"/>
        <v>37500</v>
      </c>
    </row>
    <row r="43" s="4" customFormat="1" ht="24" customHeight="1" spans="1:11">
      <c r="A43" s="82"/>
      <c r="B43" s="83"/>
      <c r="C43" s="74" t="s">
        <v>75</v>
      </c>
      <c r="D43" s="80">
        <v>480000</v>
      </c>
      <c r="E43" s="77" t="s">
        <v>142</v>
      </c>
      <c r="F43" s="81" t="s">
        <v>143</v>
      </c>
      <c r="G43" s="75" t="s">
        <v>144</v>
      </c>
      <c r="H43" s="76">
        <v>720000</v>
      </c>
      <c r="I43" s="89">
        <v>36000</v>
      </c>
      <c r="J43" s="90">
        <f t="shared" si="5"/>
        <v>12960</v>
      </c>
      <c r="K43" s="89">
        <f t="shared" si="2"/>
        <v>14400</v>
      </c>
    </row>
    <row r="44" s="4" customFormat="1" ht="24" customHeight="1" spans="1:11">
      <c r="A44" s="74">
        <v>33</v>
      </c>
      <c r="B44" s="75" t="s">
        <v>146</v>
      </c>
      <c r="C44" s="74" t="s">
        <v>75</v>
      </c>
      <c r="D44" s="80">
        <v>674000</v>
      </c>
      <c r="E44" s="77" t="s">
        <v>142</v>
      </c>
      <c r="F44" s="75" t="s">
        <v>143</v>
      </c>
      <c r="G44" s="75" t="s">
        <v>144</v>
      </c>
      <c r="H44" s="76">
        <v>842500</v>
      </c>
      <c r="I44" s="89">
        <v>42125</v>
      </c>
      <c r="J44" s="90">
        <f t="shared" si="5"/>
        <v>15165</v>
      </c>
      <c r="K44" s="89">
        <f t="shared" si="2"/>
        <v>16850</v>
      </c>
    </row>
    <row r="45" s="4" customFormat="1" ht="24" customHeight="1" spans="1:11">
      <c r="A45" s="74">
        <v>34</v>
      </c>
      <c r="B45" s="75" t="s">
        <v>147</v>
      </c>
      <c r="C45" s="74" t="s">
        <v>75</v>
      </c>
      <c r="D45" s="80">
        <v>1704560</v>
      </c>
      <c r="E45" s="77" t="s">
        <v>142</v>
      </c>
      <c r="F45" s="75" t="s">
        <v>109</v>
      </c>
      <c r="G45" s="75" t="s">
        <v>130</v>
      </c>
      <c r="H45" s="76">
        <v>2130700</v>
      </c>
      <c r="I45" s="89">
        <v>106535</v>
      </c>
      <c r="J45" s="90">
        <f t="shared" si="5"/>
        <v>38352.6</v>
      </c>
      <c r="K45" s="89">
        <f t="shared" si="2"/>
        <v>42614</v>
      </c>
    </row>
    <row r="46" s="4" customFormat="1" ht="24" customHeight="1" spans="1:11">
      <c r="A46" s="78">
        <v>35</v>
      </c>
      <c r="B46" s="79" t="s">
        <v>148</v>
      </c>
      <c r="C46" s="74" t="s">
        <v>75</v>
      </c>
      <c r="D46" s="80">
        <v>3066000</v>
      </c>
      <c r="E46" s="77" t="s">
        <v>69</v>
      </c>
      <c r="F46" s="81" t="s">
        <v>149</v>
      </c>
      <c r="G46" s="75" t="s">
        <v>150</v>
      </c>
      <c r="H46" s="76">
        <v>3832500</v>
      </c>
      <c r="I46" s="89">
        <v>191625</v>
      </c>
      <c r="J46" s="90">
        <f t="shared" si="5"/>
        <v>68985</v>
      </c>
      <c r="K46" s="89">
        <f t="shared" si="2"/>
        <v>76650</v>
      </c>
    </row>
    <row r="47" s="4" customFormat="1" ht="24" customHeight="1" spans="1:11">
      <c r="A47" s="82"/>
      <c r="B47" s="83"/>
      <c r="C47" s="74" t="s">
        <v>75</v>
      </c>
      <c r="D47" s="80">
        <v>1971000</v>
      </c>
      <c r="E47" s="77" t="s">
        <v>69</v>
      </c>
      <c r="F47" s="81" t="s">
        <v>149</v>
      </c>
      <c r="G47" s="75" t="s">
        <v>150</v>
      </c>
      <c r="H47" s="76">
        <v>2956500</v>
      </c>
      <c r="I47" s="89">
        <v>147825</v>
      </c>
      <c r="J47" s="90">
        <f t="shared" si="5"/>
        <v>53217</v>
      </c>
      <c r="K47" s="89">
        <f t="shared" si="2"/>
        <v>59130</v>
      </c>
    </row>
    <row r="48" s="4" customFormat="1" ht="24" customHeight="1" spans="1:11">
      <c r="A48" s="74">
        <v>36</v>
      </c>
      <c r="B48" s="75" t="s">
        <v>28</v>
      </c>
      <c r="C48" s="74" t="s">
        <v>72</v>
      </c>
      <c r="D48" s="80">
        <v>3356640</v>
      </c>
      <c r="E48" s="77" t="s">
        <v>51</v>
      </c>
      <c r="F48" s="75" t="s">
        <v>151</v>
      </c>
      <c r="G48" s="75" t="s">
        <v>152</v>
      </c>
      <c r="H48" s="76">
        <v>1678320</v>
      </c>
      <c r="I48" s="89">
        <v>41958</v>
      </c>
      <c r="J48" s="90">
        <f t="shared" si="5"/>
        <v>15104.88</v>
      </c>
      <c r="K48" s="89">
        <f t="shared" si="2"/>
        <v>16783.2</v>
      </c>
    </row>
    <row r="49" s="4" customFormat="1" ht="24" customHeight="1" spans="1:11">
      <c r="A49" s="74">
        <v>37</v>
      </c>
      <c r="B49" s="75" t="s">
        <v>76</v>
      </c>
      <c r="C49" s="74" t="s">
        <v>72</v>
      </c>
      <c r="D49" s="80">
        <v>6793200</v>
      </c>
      <c r="E49" s="77" t="s">
        <v>78</v>
      </c>
      <c r="F49" s="75" t="s">
        <v>143</v>
      </c>
      <c r="G49" s="75" t="s">
        <v>153</v>
      </c>
      <c r="H49" s="76">
        <v>3396600</v>
      </c>
      <c r="I49" s="89">
        <v>84915</v>
      </c>
      <c r="J49" s="90">
        <f t="shared" si="5"/>
        <v>30569.4</v>
      </c>
      <c r="K49" s="89">
        <f t="shared" si="2"/>
        <v>33966</v>
      </c>
    </row>
    <row r="50" s="4" customFormat="1" ht="24" customHeight="1" spans="1:11">
      <c r="A50" s="74">
        <v>38</v>
      </c>
      <c r="B50" s="75" t="s">
        <v>154</v>
      </c>
      <c r="C50" s="74" t="s">
        <v>72</v>
      </c>
      <c r="D50" s="80">
        <v>1056000</v>
      </c>
      <c r="E50" s="77" t="s">
        <v>78</v>
      </c>
      <c r="F50" s="75" t="s">
        <v>55</v>
      </c>
      <c r="G50" s="75" t="s">
        <v>155</v>
      </c>
      <c r="H50" s="76">
        <v>1584000</v>
      </c>
      <c r="I50" s="89">
        <v>39600</v>
      </c>
      <c r="J50" s="90">
        <f t="shared" si="5"/>
        <v>14256</v>
      </c>
      <c r="K50" s="89">
        <f t="shared" si="2"/>
        <v>15840</v>
      </c>
    </row>
    <row r="51" s="4" customFormat="1" ht="24" customHeight="1" spans="1:11">
      <c r="A51" s="74">
        <v>39</v>
      </c>
      <c r="B51" s="75" t="s">
        <v>154</v>
      </c>
      <c r="C51" s="74" t="s">
        <v>72</v>
      </c>
      <c r="D51" s="80">
        <v>210000</v>
      </c>
      <c r="E51" s="77" t="s">
        <v>78</v>
      </c>
      <c r="F51" s="75" t="s">
        <v>55</v>
      </c>
      <c r="G51" s="75" t="s">
        <v>156</v>
      </c>
      <c r="H51" s="76">
        <v>367500</v>
      </c>
      <c r="I51" s="89">
        <v>9187.5</v>
      </c>
      <c r="J51" s="90">
        <f t="shared" si="5"/>
        <v>3307.5</v>
      </c>
      <c r="K51" s="89">
        <f t="shared" si="2"/>
        <v>3675</v>
      </c>
    </row>
    <row r="52" s="4" customFormat="1" ht="24" customHeight="1" spans="1:11">
      <c r="A52" s="74">
        <v>40</v>
      </c>
      <c r="B52" s="75" t="s">
        <v>76</v>
      </c>
      <c r="C52" s="74" t="s">
        <v>72</v>
      </c>
      <c r="D52" s="80">
        <v>863600</v>
      </c>
      <c r="E52" s="77" t="s">
        <v>78</v>
      </c>
      <c r="F52" s="75" t="s">
        <v>157</v>
      </c>
      <c r="G52" s="75" t="s">
        <v>158</v>
      </c>
      <c r="H52" s="76">
        <v>1079500</v>
      </c>
      <c r="I52" s="89">
        <v>26987.5</v>
      </c>
      <c r="J52" s="90">
        <f t="shared" si="5"/>
        <v>9715.5</v>
      </c>
      <c r="K52" s="89">
        <f t="shared" si="2"/>
        <v>10795</v>
      </c>
    </row>
    <row r="53" s="4" customFormat="1" ht="24" customHeight="1" spans="1:11">
      <c r="A53" s="74">
        <v>41</v>
      </c>
      <c r="B53" s="75" t="s">
        <v>80</v>
      </c>
      <c r="C53" s="74" t="s">
        <v>72</v>
      </c>
      <c r="D53" s="80">
        <v>73316200</v>
      </c>
      <c r="E53" s="77" t="s">
        <v>81</v>
      </c>
      <c r="F53" s="75" t="s">
        <v>143</v>
      </c>
      <c r="G53" s="75" t="s">
        <v>153</v>
      </c>
      <c r="H53" s="76">
        <v>36658100</v>
      </c>
      <c r="I53" s="89">
        <v>916452.5</v>
      </c>
      <c r="J53" s="90">
        <f t="shared" si="5"/>
        <v>329922.9</v>
      </c>
      <c r="K53" s="89">
        <f t="shared" si="2"/>
        <v>366581</v>
      </c>
    </row>
    <row r="54" s="4" customFormat="1" ht="24" customHeight="1" spans="1:11">
      <c r="A54" s="74">
        <v>42</v>
      </c>
      <c r="B54" s="75" t="s">
        <v>76</v>
      </c>
      <c r="C54" s="74" t="s">
        <v>72</v>
      </c>
      <c r="D54" s="80">
        <v>2297700</v>
      </c>
      <c r="E54" s="77" t="s">
        <v>54</v>
      </c>
      <c r="F54" s="75" t="s">
        <v>143</v>
      </c>
      <c r="G54" s="75" t="s">
        <v>153</v>
      </c>
      <c r="H54" s="76">
        <v>1148850</v>
      </c>
      <c r="I54" s="89">
        <v>28721.25</v>
      </c>
      <c r="J54" s="90">
        <f t="shared" si="5"/>
        <v>10339.65</v>
      </c>
      <c r="K54" s="89">
        <f t="shared" si="2"/>
        <v>11488.5</v>
      </c>
    </row>
    <row r="55" s="4" customFormat="1" ht="24" customHeight="1" spans="1:11">
      <c r="A55" s="78">
        <v>43</v>
      </c>
      <c r="B55" s="79" t="s">
        <v>76</v>
      </c>
      <c r="C55" s="74" t="s">
        <v>72</v>
      </c>
      <c r="D55" s="80">
        <v>753600</v>
      </c>
      <c r="E55" s="77" t="s">
        <v>54</v>
      </c>
      <c r="F55" s="81" t="s">
        <v>157</v>
      </c>
      <c r="G55" s="75" t="s">
        <v>158</v>
      </c>
      <c r="H55" s="76">
        <v>753600</v>
      </c>
      <c r="I55" s="89">
        <v>18840</v>
      </c>
      <c r="J55" s="90">
        <f t="shared" si="5"/>
        <v>6782.4</v>
      </c>
      <c r="K55" s="89">
        <f t="shared" si="2"/>
        <v>7536</v>
      </c>
    </row>
    <row r="56" s="4" customFormat="1" ht="24" customHeight="1" spans="1:11">
      <c r="A56" s="82"/>
      <c r="B56" s="83"/>
      <c r="C56" s="74" t="s">
        <v>72</v>
      </c>
      <c r="D56" s="80">
        <v>50800</v>
      </c>
      <c r="E56" s="77" t="s">
        <v>54</v>
      </c>
      <c r="F56" s="81" t="s">
        <v>157</v>
      </c>
      <c r="G56" s="75" t="s">
        <v>158</v>
      </c>
      <c r="H56" s="76">
        <v>63500</v>
      </c>
      <c r="I56" s="89">
        <v>1587.5</v>
      </c>
      <c r="J56" s="90">
        <f t="shared" si="5"/>
        <v>571.5</v>
      </c>
      <c r="K56" s="89">
        <f t="shared" si="2"/>
        <v>635</v>
      </c>
    </row>
    <row r="57" s="4" customFormat="1" ht="24" customHeight="1" spans="1:11">
      <c r="A57" s="78">
        <v>44</v>
      </c>
      <c r="B57" s="79" t="s">
        <v>86</v>
      </c>
      <c r="C57" s="74" t="s">
        <v>72</v>
      </c>
      <c r="D57" s="80">
        <v>504000</v>
      </c>
      <c r="E57" s="77" t="s">
        <v>81</v>
      </c>
      <c r="F57" s="81" t="s">
        <v>157</v>
      </c>
      <c r="G57" s="75" t="s">
        <v>158</v>
      </c>
      <c r="H57" s="76">
        <v>630000</v>
      </c>
      <c r="I57" s="89">
        <v>15750</v>
      </c>
      <c r="J57" s="90">
        <f t="shared" si="5"/>
        <v>5670</v>
      </c>
      <c r="K57" s="89">
        <f t="shared" si="2"/>
        <v>6300</v>
      </c>
    </row>
    <row r="58" s="4" customFormat="1" ht="24" customHeight="1" spans="1:11">
      <c r="A58" s="82"/>
      <c r="B58" s="83"/>
      <c r="C58" s="74" t="s">
        <v>72</v>
      </c>
      <c r="D58" s="80">
        <v>191500</v>
      </c>
      <c r="E58" s="77" t="s">
        <v>81</v>
      </c>
      <c r="F58" s="81" t="s">
        <v>157</v>
      </c>
      <c r="G58" s="75" t="s">
        <v>158</v>
      </c>
      <c r="H58" s="76">
        <v>287250</v>
      </c>
      <c r="I58" s="89">
        <v>7181.25</v>
      </c>
      <c r="J58" s="90">
        <f t="shared" si="5"/>
        <v>2585.25</v>
      </c>
      <c r="K58" s="89">
        <f t="shared" si="2"/>
        <v>2872.5</v>
      </c>
    </row>
    <row r="59" s="6" customFormat="1" ht="30" customHeight="1" spans="1:11">
      <c r="A59" s="74">
        <v>45</v>
      </c>
      <c r="B59" s="77" t="s">
        <v>159</v>
      </c>
      <c r="C59" s="74" t="s">
        <v>160</v>
      </c>
      <c r="D59" s="76">
        <v>70.32</v>
      </c>
      <c r="E59" s="77" t="s">
        <v>161</v>
      </c>
      <c r="F59" s="75" t="s">
        <v>143</v>
      </c>
      <c r="G59" s="75" t="s">
        <v>162</v>
      </c>
      <c r="H59" s="76">
        <v>87900</v>
      </c>
      <c r="I59" s="89">
        <v>2812.8</v>
      </c>
      <c r="J59" s="90">
        <f t="shared" ref="J59:J89" si="6">ROUND(I59*27%,2)</f>
        <v>759.46</v>
      </c>
      <c r="K59" s="89">
        <f t="shared" ref="K59:K89" si="7">ROUND(I59*20%,2)</f>
        <v>562.56</v>
      </c>
    </row>
    <row r="60" s="6" customFormat="1" ht="30" customHeight="1" spans="1:11">
      <c r="A60" s="74">
        <v>46</v>
      </c>
      <c r="B60" s="77" t="s">
        <v>163</v>
      </c>
      <c r="C60" s="74" t="s">
        <v>160</v>
      </c>
      <c r="D60" s="76">
        <v>43.28</v>
      </c>
      <c r="E60" s="77" t="s">
        <v>164</v>
      </c>
      <c r="F60" s="75" t="s">
        <v>165</v>
      </c>
      <c r="G60" s="75" t="s">
        <v>166</v>
      </c>
      <c r="H60" s="76">
        <v>54100</v>
      </c>
      <c r="I60" s="89">
        <v>1731.2</v>
      </c>
      <c r="J60" s="90">
        <f t="shared" si="6"/>
        <v>467.42</v>
      </c>
      <c r="K60" s="89">
        <f t="shared" si="7"/>
        <v>346.24</v>
      </c>
    </row>
    <row r="61" s="6" customFormat="1" ht="38" customHeight="1" spans="1:11">
      <c r="A61" s="74">
        <v>47</v>
      </c>
      <c r="B61" s="77" t="s">
        <v>167</v>
      </c>
      <c r="C61" s="74" t="s">
        <v>160</v>
      </c>
      <c r="D61" s="76">
        <v>723.84</v>
      </c>
      <c r="E61" s="77" t="s">
        <v>161</v>
      </c>
      <c r="F61" s="75" t="s">
        <v>89</v>
      </c>
      <c r="G61" s="75" t="s">
        <v>162</v>
      </c>
      <c r="H61" s="76">
        <v>904800</v>
      </c>
      <c r="I61" s="89">
        <v>28953.6</v>
      </c>
      <c r="J61" s="90">
        <f t="shared" si="6"/>
        <v>7817.47</v>
      </c>
      <c r="K61" s="89">
        <f t="shared" si="7"/>
        <v>5790.72</v>
      </c>
    </row>
    <row r="62" s="6" customFormat="1" ht="38" customHeight="1" spans="1:11">
      <c r="A62" s="74">
        <v>48</v>
      </c>
      <c r="B62" s="77" t="s">
        <v>167</v>
      </c>
      <c r="C62" s="74" t="s">
        <v>160</v>
      </c>
      <c r="D62" s="76">
        <v>60</v>
      </c>
      <c r="E62" s="77" t="s">
        <v>168</v>
      </c>
      <c r="F62" s="75" t="s">
        <v>89</v>
      </c>
      <c r="G62" s="75" t="s">
        <v>162</v>
      </c>
      <c r="H62" s="76">
        <v>75000</v>
      </c>
      <c r="I62" s="89">
        <v>2400</v>
      </c>
      <c r="J62" s="90">
        <f t="shared" si="6"/>
        <v>648</v>
      </c>
      <c r="K62" s="89">
        <f t="shared" si="7"/>
        <v>480</v>
      </c>
    </row>
    <row r="63" s="6" customFormat="1" ht="38" customHeight="1" spans="1:11">
      <c r="A63" s="74">
        <v>49</v>
      </c>
      <c r="B63" s="77" t="s">
        <v>167</v>
      </c>
      <c r="C63" s="74" t="s">
        <v>160</v>
      </c>
      <c r="D63" s="76">
        <v>40</v>
      </c>
      <c r="E63" s="77" t="s">
        <v>169</v>
      </c>
      <c r="F63" s="75" t="s">
        <v>89</v>
      </c>
      <c r="G63" s="75" t="s">
        <v>162</v>
      </c>
      <c r="H63" s="76">
        <v>50000</v>
      </c>
      <c r="I63" s="89">
        <v>1600</v>
      </c>
      <c r="J63" s="90">
        <f t="shared" si="6"/>
        <v>432</v>
      </c>
      <c r="K63" s="89">
        <f t="shared" si="7"/>
        <v>320</v>
      </c>
    </row>
    <row r="64" s="6" customFormat="1" ht="38" customHeight="1" spans="1:11">
      <c r="A64" s="74">
        <v>50</v>
      </c>
      <c r="B64" s="77" t="s">
        <v>167</v>
      </c>
      <c r="C64" s="74" t="s">
        <v>160</v>
      </c>
      <c r="D64" s="76">
        <v>591.53</v>
      </c>
      <c r="E64" s="77" t="s">
        <v>54</v>
      </c>
      <c r="F64" s="75" t="s">
        <v>89</v>
      </c>
      <c r="G64" s="75" t="s">
        <v>162</v>
      </c>
      <c r="H64" s="76">
        <v>739412.5</v>
      </c>
      <c r="I64" s="89">
        <v>23661.2</v>
      </c>
      <c r="J64" s="90">
        <f t="shared" si="6"/>
        <v>6388.52</v>
      </c>
      <c r="K64" s="89">
        <f t="shared" si="7"/>
        <v>4732.24</v>
      </c>
    </row>
    <row r="65" s="6" customFormat="1" ht="30" customHeight="1" spans="1:11">
      <c r="A65" s="74">
        <v>51</v>
      </c>
      <c r="B65" s="77" t="s">
        <v>170</v>
      </c>
      <c r="C65" s="74" t="s">
        <v>160</v>
      </c>
      <c r="D65" s="76">
        <v>150.98</v>
      </c>
      <c r="E65" s="77" t="s">
        <v>78</v>
      </c>
      <c r="F65" s="75" t="s">
        <v>143</v>
      </c>
      <c r="G65" s="75" t="s">
        <v>162</v>
      </c>
      <c r="H65" s="76">
        <v>188725</v>
      </c>
      <c r="I65" s="89">
        <v>6039.2</v>
      </c>
      <c r="J65" s="90">
        <f t="shared" si="6"/>
        <v>1630.58</v>
      </c>
      <c r="K65" s="89">
        <f t="shared" si="7"/>
        <v>1207.84</v>
      </c>
    </row>
    <row r="66" s="6" customFormat="1" ht="30" customHeight="1" spans="1:11">
      <c r="A66" s="74">
        <v>52</v>
      </c>
      <c r="B66" s="77" t="s">
        <v>171</v>
      </c>
      <c r="C66" s="74" t="s">
        <v>160</v>
      </c>
      <c r="D66" s="76">
        <v>121.69</v>
      </c>
      <c r="E66" s="77" t="s">
        <v>172</v>
      </c>
      <c r="F66" s="75" t="s">
        <v>165</v>
      </c>
      <c r="G66" s="75" t="s">
        <v>166</v>
      </c>
      <c r="H66" s="76">
        <v>152112.5</v>
      </c>
      <c r="I66" s="89">
        <v>4867.6</v>
      </c>
      <c r="J66" s="90">
        <f t="shared" si="6"/>
        <v>1314.25</v>
      </c>
      <c r="K66" s="89">
        <f t="shared" si="7"/>
        <v>973.52</v>
      </c>
    </row>
    <row r="67" s="6" customFormat="1" ht="30" customHeight="1" spans="1:11">
      <c r="A67" s="74">
        <v>53</v>
      </c>
      <c r="B67" s="77" t="s">
        <v>173</v>
      </c>
      <c r="C67" s="74" t="s">
        <v>160</v>
      </c>
      <c r="D67" s="76">
        <v>72.61</v>
      </c>
      <c r="E67" s="77" t="s">
        <v>174</v>
      </c>
      <c r="F67" s="75" t="s">
        <v>165</v>
      </c>
      <c r="G67" s="75" t="s">
        <v>166</v>
      </c>
      <c r="H67" s="76">
        <v>90762.5</v>
      </c>
      <c r="I67" s="89">
        <v>2904.4</v>
      </c>
      <c r="J67" s="90">
        <f t="shared" si="6"/>
        <v>784.19</v>
      </c>
      <c r="K67" s="89">
        <f t="shared" si="7"/>
        <v>580.88</v>
      </c>
    </row>
    <row r="68" s="6" customFormat="1" ht="30" customHeight="1" spans="1:11">
      <c r="A68" s="74">
        <v>54</v>
      </c>
      <c r="B68" s="77" t="s">
        <v>173</v>
      </c>
      <c r="C68" s="74" t="s">
        <v>160</v>
      </c>
      <c r="D68" s="76">
        <v>36.86</v>
      </c>
      <c r="E68" s="77" t="s">
        <v>175</v>
      </c>
      <c r="F68" s="75" t="s">
        <v>165</v>
      </c>
      <c r="G68" s="75" t="s">
        <v>166</v>
      </c>
      <c r="H68" s="76">
        <v>46075</v>
      </c>
      <c r="I68" s="89">
        <v>1474.4</v>
      </c>
      <c r="J68" s="90">
        <f t="shared" si="6"/>
        <v>398.09</v>
      </c>
      <c r="K68" s="89">
        <f t="shared" si="7"/>
        <v>294.88</v>
      </c>
    </row>
    <row r="69" s="6" customFormat="1" ht="30" customHeight="1" spans="1:11">
      <c r="A69" s="74">
        <v>55</v>
      </c>
      <c r="B69" s="77" t="s">
        <v>176</v>
      </c>
      <c r="C69" s="74" t="s">
        <v>160</v>
      </c>
      <c r="D69" s="76">
        <v>56.56</v>
      </c>
      <c r="E69" s="77" t="s">
        <v>172</v>
      </c>
      <c r="F69" s="75" t="s">
        <v>165</v>
      </c>
      <c r="G69" s="75" t="s">
        <v>166</v>
      </c>
      <c r="H69" s="76">
        <v>70700</v>
      </c>
      <c r="I69" s="89">
        <v>2262.4</v>
      </c>
      <c r="J69" s="90">
        <f t="shared" si="6"/>
        <v>610.85</v>
      </c>
      <c r="K69" s="89">
        <f t="shared" si="7"/>
        <v>452.48</v>
      </c>
    </row>
    <row r="70" s="6" customFormat="1" ht="38" customHeight="1" spans="1:11">
      <c r="A70" s="74">
        <v>56</v>
      </c>
      <c r="B70" s="77" t="s">
        <v>167</v>
      </c>
      <c r="C70" s="74" t="s">
        <v>160</v>
      </c>
      <c r="D70" s="76">
        <v>336.61</v>
      </c>
      <c r="E70" s="77" t="s">
        <v>174</v>
      </c>
      <c r="F70" s="75" t="s">
        <v>89</v>
      </c>
      <c r="G70" s="75" t="s">
        <v>162</v>
      </c>
      <c r="H70" s="76">
        <v>420762.5</v>
      </c>
      <c r="I70" s="89">
        <v>13464.4</v>
      </c>
      <c r="J70" s="90">
        <f t="shared" si="6"/>
        <v>3635.39</v>
      </c>
      <c r="K70" s="89">
        <f t="shared" si="7"/>
        <v>2692.88</v>
      </c>
    </row>
    <row r="71" s="6" customFormat="1" ht="38" customHeight="1" spans="1:11">
      <c r="A71" s="74">
        <v>57</v>
      </c>
      <c r="B71" s="77" t="s">
        <v>167</v>
      </c>
      <c r="C71" s="74" t="s">
        <v>160</v>
      </c>
      <c r="D71" s="76">
        <v>182.26</v>
      </c>
      <c r="E71" s="77" t="s">
        <v>15</v>
      </c>
      <c r="F71" s="75" t="s">
        <v>89</v>
      </c>
      <c r="G71" s="75" t="s">
        <v>162</v>
      </c>
      <c r="H71" s="76">
        <v>227825</v>
      </c>
      <c r="I71" s="89">
        <v>7290.4</v>
      </c>
      <c r="J71" s="90">
        <f t="shared" si="6"/>
        <v>1968.41</v>
      </c>
      <c r="K71" s="89">
        <f t="shared" si="7"/>
        <v>1458.08</v>
      </c>
    </row>
    <row r="72" s="6" customFormat="1" ht="38" customHeight="1" spans="1:11">
      <c r="A72" s="74">
        <v>58</v>
      </c>
      <c r="B72" s="77" t="s">
        <v>167</v>
      </c>
      <c r="C72" s="74" t="s">
        <v>160</v>
      </c>
      <c r="D72" s="76">
        <v>1616.69</v>
      </c>
      <c r="E72" s="77" t="s">
        <v>78</v>
      </c>
      <c r="F72" s="75" t="s">
        <v>89</v>
      </c>
      <c r="G72" s="75" t="s">
        <v>162</v>
      </c>
      <c r="H72" s="76">
        <v>2020862.5</v>
      </c>
      <c r="I72" s="89">
        <v>64667.6</v>
      </c>
      <c r="J72" s="90">
        <f t="shared" si="6"/>
        <v>17460.25</v>
      </c>
      <c r="K72" s="89">
        <f t="shared" si="7"/>
        <v>12933.52</v>
      </c>
    </row>
    <row r="73" s="6" customFormat="1" ht="38" customHeight="1" spans="1:11">
      <c r="A73" s="74">
        <v>59</v>
      </c>
      <c r="B73" s="77" t="s">
        <v>167</v>
      </c>
      <c r="C73" s="74" t="s">
        <v>160</v>
      </c>
      <c r="D73" s="76">
        <v>408.41</v>
      </c>
      <c r="E73" s="77" t="s">
        <v>175</v>
      </c>
      <c r="F73" s="75" t="s">
        <v>89</v>
      </c>
      <c r="G73" s="75" t="s">
        <v>162</v>
      </c>
      <c r="H73" s="76">
        <v>510512.5</v>
      </c>
      <c r="I73" s="89">
        <v>16336.4</v>
      </c>
      <c r="J73" s="90">
        <f t="shared" si="6"/>
        <v>4410.83</v>
      </c>
      <c r="K73" s="89">
        <f t="shared" si="7"/>
        <v>3267.28</v>
      </c>
    </row>
    <row r="74" s="6" customFormat="1" ht="38" customHeight="1" spans="1:11">
      <c r="A74" s="74">
        <v>60</v>
      </c>
      <c r="B74" s="77" t="s">
        <v>177</v>
      </c>
      <c r="C74" s="74" t="s">
        <v>160</v>
      </c>
      <c r="D74" s="76">
        <v>50.54</v>
      </c>
      <c r="E74" s="77" t="s">
        <v>172</v>
      </c>
      <c r="F74" s="75" t="s">
        <v>89</v>
      </c>
      <c r="G74" s="75" t="s">
        <v>162</v>
      </c>
      <c r="H74" s="76">
        <v>63175</v>
      </c>
      <c r="I74" s="89">
        <v>2021.6</v>
      </c>
      <c r="J74" s="90">
        <f t="shared" si="6"/>
        <v>545.83</v>
      </c>
      <c r="K74" s="89">
        <f t="shared" si="7"/>
        <v>404.32</v>
      </c>
    </row>
    <row r="75" s="6" customFormat="1" ht="38" customHeight="1" spans="1:11">
      <c r="A75" s="74">
        <v>61</v>
      </c>
      <c r="B75" s="77" t="s">
        <v>177</v>
      </c>
      <c r="C75" s="74" t="s">
        <v>160</v>
      </c>
      <c r="D75" s="76">
        <v>234.29</v>
      </c>
      <c r="E75" s="77" t="s">
        <v>174</v>
      </c>
      <c r="F75" s="75" t="s">
        <v>89</v>
      </c>
      <c r="G75" s="75" t="s">
        <v>162</v>
      </c>
      <c r="H75" s="76">
        <v>292862.5</v>
      </c>
      <c r="I75" s="89">
        <v>9371.6</v>
      </c>
      <c r="J75" s="90">
        <f t="shared" si="6"/>
        <v>2530.33</v>
      </c>
      <c r="K75" s="89">
        <f t="shared" si="7"/>
        <v>1874.32</v>
      </c>
    </row>
    <row r="76" s="6" customFormat="1" ht="38" customHeight="1" spans="1:11">
      <c r="A76" s="74">
        <v>62</v>
      </c>
      <c r="B76" s="77" t="s">
        <v>178</v>
      </c>
      <c r="C76" s="74" t="s">
        <v>160</v>
      </c>
      <c r="D76" s="76">
        <v>32.35</v>
      </c>
      <c r="E76" s="77" t="s">
        <v>179</v>
      </c>
      <c r="F76" s="75" t="s">
        <v>113</v>
      </c>
      <c r="G76" s="75" t="s">
        <v>162</v>
      </c>
      <c r="H76" s="76">
        <v>40437.5</v>
      </c>
      <c r="I76" s="89">
        <v>1294</v>
      </c>
      <c r="J76" s="90">
        <f t="shared" si="6"/>
        <v>349.38</v>
      </c>
      <c r="K76" s="89">
        <f t="shared" si="7"/>
        <v>258.8</v>
      </c>
    </row>
    <row r="77" s="6" customFormat="1" ht="30" customHeight="1" spans="1:11">
      <c r="A77" s="74">
        <v>63</v>
      </c>
      <c r="B77" s="77" t="s">
        <v>180</v>
      </c>
      <c r="C77" s="74" t="s">
        <v>160</v>
      </c>
      <c r="D77" s="76">
        <v>83.96</v>
      </c>
      <c r="E77" s="77" t="s">
        <v>174</v>
      </c>
      <c r="F77" s="75" t="s">
        <v>113</v>
      </c>
      <c r="G77" s="75" t="s">
        <v>162</v>
      </c>
      <c r="H77" s="76">
        <v>104950</v>
      </c>
      <c r="I77" s="89">
        <v>3358.4</v>
      </c>
      <c r="J77" s="90">
        <f t="shared" si="6"/>
        <v>906.77</v>
      </c>
      <c r="K77" s="89">
        <f t="shared" si="7"/>
        <v>671.68</v>
      </c>
    </row>
    <row r="78" s="6" customFormat="1" ht="30" customHeight="1" spans="1:11">
      <c r="A78" s="74">
        <v>64</v>
      </c>
      <c r="B78" s="77" t="s">
        <v>181</v>
      </c>
      <c r="C78" s="74" t="s">
        <v>160</v>
      </c>
      <c r="D78" s="76">
        <v>45</v>
      </c>
      <c r="E78" s="77" t="s">
        <v>174</v>
      </c>
      <c r="F78" s="75" t="s">
        <v>113</v>
      </c>
      <c r="G78" s="75" t="s">
        <v>162</v>
      </c>
      <c r="H78" s="76">
        <v>56250</v>
      </c>
      <c r="I78" s="89">
        <v>1800</v>
      </c>
      <c r="J78" s="90">
        <f t="shared" si="6"/>
        <v>486</v>
      </c>
      <c r="K78" s="89">
        <f t="shared" si="7"/>
        <v>360</v>
      </c>
    </row>
    <row r="79" s="6" customFormat="1" ht="30" customHeight="1" spans="1:11">
      <c r="A79" s="74">
        <v>65</v>
      </c>
      <c r="B79" s="77" t="s">
        <v>182</v>
      </c>
      <c r="C79" s="74" t="s">
        <v>160</v>
      </c>
      <c r="D79" s="76">
        <v>104</v>
      </c>
      <c r="E79" s="77" t="s">
        <v>174</v>
      </c>
      <c r="F79" s="75" t="s">
        <v>113</v>
      </c>
      <c r="G79" s="75" t="s">
        <v>162</v>
      </c>
      <c r="H79" s="76">
        <v>130000</v>
      </c>
      <c r="I79" s="89">
        <v>4160</v>
      </c>
      <c r="J79" s="90">
        <f t="shared" si="6"/>
        <v>1123.2</v>
      </c>
      <c r="K79" s="89">
        <f t="shared" si="7"/>
        <v>832</v>
      </c>
    </row>
    <row r="80" s="6" customFormat="1" ht="30" customHeight="1" spans="1:11">
      <c r="A80" s="74">
        <v>66</v>
      </c>
      <c r="B80" s="77" t="s">
        <v>183</v>
      </c>
      <c r="C80" s="74" t="s">
        <v>160</v>
      </c>
      <c r="D80" s="76">
        <v>98</v>
      </c>
      <c r="E80" s="77" t="s">
        <v>174</v>
      </c>
      <c r="F80" s="75" t="s">
        <v>113</v>
      </c>
      <c r="G80" s="75" t="s">
        <v>162</v>
      </c>
      <c r="H80" s="76">
        <v>122500</v>
      </c>
      <c r="I80" s="89">
        <v>3920</v>
      </c>
      <c r="J80" s="90">
        <f t="shared" si="6"/>
        <v>1058.4</v>
      </c>
      <c r="K80" s="89">
        <f t="shared" si="7"/>
        <v>784</v>
      </c>
    </row>
    <row r="81" s="6" customFormat="1" ht="38" customHeight="1" spans="1:11">
      <c r="A81" s="74">
        <v>67</v>
      </c>
      <c r="B81" s="77" t="s">
        <v>184</v>
      </c>
      <c r="C81" s="74" t="s">
        <v>160</v>
      </c>
      <c r="D81" s="76">
        <v>161.23</v>
      </c>
      <c r="E81" s="77" t="s">
        <v>185</v>
      </c>
      <c r="F81" s="75" t="s">
        <v>186</v>
      </c>
      <c r="G81" s="75" t="s">
        <v>162</v>
      </c>
      <c r="H81" s="76">
        <v>201537.5</v>
      </c>
      <c r="I81" s="89">
        <v>6449.2</v>
      </c>
      <c r="J81" s="90">
        <f t="shared" si="6"/>
        <v>1741.28</v>
      </c>
      <c r="K81" s="89">
        <f t="shared" si="7"/>
        <v>1289.84</v>
      </c>
    </row>
    <row r="82" s="6" customFormat="1" ht="38" customHeight="1" spans="1:11">
      <c r="A82" s="74">
        <v>68</v>
      </c>
      <c r="B82" s="77" t="s">
        <v>167</v>
      </c>
      <c r="C82" s="74" t="s">
        <v>160</v>
      </c>
      <c r="D82" s="76">
        <v>124.5</v>
      </c>
      <c r="E82" s="77" t="s">
        <v>187</v>
      </c>
      <c r="F82" s="75" t="s">
        <v>89</v>
      </c>
      <c r="G82" s="75" t="s">
        <v>162</v>
      </c>
      <c r="H82" s="76">
        <v>155625</v>
      </c>
      <c r="I82" s="89">
        <v>4980</v>
      </c>
      <c r="J82" s="90">
        <f t="shared" si="6"/>
        <v>1344.6</v>
      </c>
      <c r="K82" s="89">
        <f t="shared" si="7"/>
        <v>996</v>
      </c>
    </row>
    <row r="83" s="6" customFormat="1" ht="38" customHeight="1" spans="1:11">
      <c r="A83" s="74">
        <v>69</v>
      </c>
      <c r="B83" s="77" t="s">
        <v>167</v>
      </c>
      <c r="C83" s="74" t="s">
        <v>160</v>
      </c>
      <c r="D83" s="76">
        <v>62.34</v>
      </c>
      <c r="E83" s="77" t="s">
        <v>188</v>
      </c>
      <c r="F83" s="75" t="s">
        <v>89</v>
      </c>
      <c r="G83" s="75" t="s">
        <v>162</v>
      </c>
      <c r="H83" s="76">
        <v>77925</v>
      </c>
      <c r="I83" s="89">
        <v>2493.6</v>
      </c>
      <c r="J83" s="90">
        <f t="shared" si="6"/>
        <v>673.27</v>
      </c>
      <c r="K83" s="89">
        <f t="shared" si="7"/>
        <v>498.72</v>
      </c>
    </row>
    <row r="84" s="6" customFormat="1" ht="38" customHeight="1" spans="1:11">
      <c r="A84" s="74">
        <v>70</v>
      </c>
      <c r="B84" s="77" t="s">
        <v>167</v>
      </c>
      <c r="C84" s="74" t="s">
        <v>160</v>
      </c>
      <c r="D84" s="76">
        <v>60.46</v>
      </c>
      <c r="E84" s="77" t="s">
        <v>104</v>
      </c>
      <c r="F84" s="75" t="s">
        <v>89</v>
      </c>
      <c r="G84" s="75" t="s">
        <v>162</v>
      </c>
      <c r="H84" s="76">
        <v>75575</v>
      </c>
      <c r="I84" s="89">
        <v>2418.4</v>
      </c>
      <c r="J84" s="90">
        <f t="shared" si="6"/>
        <v>652.97</v>
      </c>
      <c r="K84" s="89">
        <f t="shared" si="7"/>
        <v>483.68</v>
      </c>
    </row>
    <row r="85" s="6" customFormat="1" ht="38" customHeight="1" spans="1:11">
      <c r="A85" s="74">
        <v>71</v>
      </c>
      <c r="B85" s="77" t="s">
        <v>167</v>
      </c>
      <c r="C85" s="74" t="s">
        <v>160</v>
      </c>
      <c r="D85" s="76">
        <v>117.41</v>
      </c>
      <c r="E85" s="77" t="s">
        <v>189</v>
      </c>
      <c r="F85" s="75" t="s">
        <v>89</v>
      </c>
      <c r="G85" s="75" t="s">
        <v>162</v>
      </c>
      <c r="H85" s="76">
        <v>146762.5</v>
      </c>
      <c r="I85" s="89">
        <v>4696.4</v>
      </c>
      <c r="J85" s="90">
        <f t="shared" si="6"/>
        <v>1268.03</v>
      </c>
      <c r="K85" s="89">
        <f t="shared" si="7"/>
        <v>939.28</v>
      </c>
    </row>
    <row r="86" s="6" customFormat="1" ht="38" customHeight="1" spans="1:11">
      <c r="A86" s="74">
        <v>72</v>
      </c>
      <c r="B86" s="77" t="s">
        <v>190</v>
      </c>
      <c r="C86" s="74" t="s">
        <v>160</v>
      </c>
      <c r="D86" s="76">
        <v>99</v>
      </c>
      <c r="E86" s="77" t="s">
        <v>191</v>
      </c>
      <c r="F86" s="75" t="s">
        <v>138</v>
      </c>
      <c r="G86" s="75" t="s">
        <v>192</v>
      </c>
      <c r="H86" s="76">
        <v>123750</v>
      </c>
      <c r="I86" s="89">
        <v>3960</v>
      </c>
      <c r="J86" s="90">
        <f t="shared" si="6"/>
        <v>1069.2</v>
      </c>
      <c r="K86" s="89">
        <f t="shared" si="7"/>
        <v>792</v>
      </c>
    </row>
    <row r="87" s="7" customFormat="1" ht="34" customHeight="1" spans="1:11">
      <c r="A87" s="74">
        <v>73</v>
      </c>
      <c r="B87" s="77" t="s">
        <v>193</v>
      </c>
      <c r="C87" s="74" t="s">
        <v>160</v>
      </c>
      <c r="D87" s="76">
        <v>15</v>
      </c>
      <c r="E87" s="77" t="s">
        <v>73</v>
      </c>
      <c r="F87" s="75" t="s">
        <v>194</v>
      </c>
      <c r="G87" s="75" t="s">
        <v>192</v>
      </c>
      <c r="H87" s="76">
        <v>18750</v>
      </c>
      <c r="I87" s="89">
        <v>600</v>
      </c>
      <c r="J87" s="90">
        <f t="shared" si="6"/>
        <v>162</v>
      </c>
      <c r="K87" s="89">
        <f t="shared" si="7"/>
        <v>120</v>
      </c>
    </row>
    <row r="88" s="7" customFormat="1" ht="34" customHeight="1" spans="1:11">
      <c r="A88" s="74">
        <v>74</v>
      </c>
      <c r="B88" s="77" t="s">
        <v>193</v>
      </c>
      <c r="C88" s="74" t="s">
        <v>160</v>
      </c>
      <c r="D88" s="76">
        <v>43</v>
      </c>
      <c r="E88" s="77" t="s">
        <v>62</v>
      </c>
      <c r="F88" s="75" t="s">
        <v>194</v>
      </c>
      <c r="G88" s="75" t="s">
        <v>192</v>
      </c>
      <c r="H88" s="76">
        <v>53750</v>
      </c>
      <c r="I88" s="89">
        <v>1720</v>
      </c>
      <c r="J88" s="90">
        <f t="shared" si="6"/>
        <v>464.4</v>
      </c>
      <c r="K88" s="89">
        <f t="shared" si="7"/>
        <v>344</v>
      </c>
    </row>
    <row r="89" s="7" customFormat="1" ht="34" customHeight="1" spans="1:11">
      <c r="A89" s="74">
        <v>75</v>
      </c>
      <c r="B89" s="77" t="s">
        <v>193</v>
      </c>
      <c r="C89" s="74" t="s">
        <v>160</v>
      </c>
      <c r="D89" s="76">
        <v>33</v>
      </c>
      <c r="E89" s="77" t="s">
        <v>195</v>
      </c>
      <c r="F89" s="75" t="s">
        <v>194</v>
      </c>
      <c r="G89" s="75" t="s">
        <v>192</v>
      </c>
      <c r="H89" s="76">
        <v>41250</v>
      </c>
      <c r="I89" s="89">
        <v>1320</v>
      </c>
      <c r="J89" s="90">
        <f t="shared" si="6"/>
        <v>356.4</v>
      </c>
      <c r="K89" s="89">
        <f t="shared" si="7"/>
        <v>264</v>
      </c>
    </row>
    <row r="90" s="8" customFormat="1" ht="30" customHeight="1" spans="1:11">
      <c r="A90" s="27" t="s">
        <v>97</v>
      </c>
      <c r="B90" s="28"/>
      <c r="C90" s="29"/>
      <c r="D90" s="30">
        <f t="shared" ref="D90:K90" si="8">SUM(D4:D89)</f>
        <v>178542795.72</v>
      </c>
      <c r="E90" s="31" t="s">
        <v>98</v>
      </c>
      <c r="F90" s="32" t="s">
        <v>98</v>
      </c>
      <c r="G90" s="32" t="s">
        <v>98</v>
      </c>
      <c r="H90" s="30">
        <f t="shared" si="8"/>
        <v>148421660</v>
      </c>
      <c r="I90" s="30">
        <f t="shared" si="8"/>
        <v>4096686.55</v>
      </c>
      <c r="J90" s="30">
        <f t="shared" si="8"/>
        <v>1425130.27</v>
      </c>
      <c r="K90" s="30">
        <f t="shared" si="8"/>
        <v>1591668.86</v>
      </c>
    </row>
  </sheetData>
  <mergeCells count="24">
    <mergeCell ref="A1:K1"/>
    <mergeCell ref="A2:G2"/>
    <mergeCell ref="J2:K2"/>
    <mergeCell ref="A90:C90"/>
    <mergeCell ref="A13:A14"/>
    <mergeCell ref="A22:A23"/>
    <mergeCell ref="A33:A34"/>
    <mergeCell ref="A35:A36"/>
    <mergeCell ref="A37:A39"/>
    <mergeCell ref="A40:A41"/>
    <mergeCell ref="A42:A43"/>
    <mergeCell ref="A46:A47"/>
    <mergeCell ref="A55:A56"/>
    <mergeCell ref="A57:A58"/>
    <mergeCell ref="B13:B14"/>
    <mergeCell ref="B22:B23"/>
    <mergeCell ref="B33:B34"/>
    <mergeCell ref="B35:B36"/>
    <mergeCell ref="B37:B39"/>
    <mergeCell ref="B40:B41"/>
    <mergeCell ref="B42:B43"/>
    <mergeCell ref="B46:B47"/>
    <mergeCell ref="B55:B56"/>
    <mergeCell ref="B57:B58"/>
  </mergeCells>
  <printOptions horizontalCentered="1"/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0"/>
  <sheetViews>
    <sheetView zoomScale="130" zoomScaleNormal="130" workbookViewId="0">
      <pane ySplit="3" topLeftCell="A41" activePane="bottomLeft" state="frozen"/>
      <selection/>
      <selection pane="bottomLeft" activeCell="A1" sqref="A1:K50"/>
    </sheetView>
  </sheetViews>
  <sheetFormatPr defaultColWidth="9" defaultRowHeight="14.25"/>
  <cols>
    <col min="1" max="1" width="4.10833333333333" style="40" customWidth="1"/>
    <col min="2" max="2" width="9.56666666666667" style="34" customWidth="1"/>
    <col min="3" max="3" width="9.44166666666667" style="34" customWidth="1"/>
    <col min="4" max="4" width="12.3416666666667" style="34" customWidth="1"/>
    <col min="5" max="5" width="8.25833333333333" style="34" customWidth="1"/>
    <col min="6" max="7" width="9.04166666666667" style="34" customWidth="1"/>
    <col min="8" max="8" width="12.1833333333333" style="34" customWidth="1"/>
    <col min="9" max="9" width="11.0166666666667" style="34" customWidth="1"/>
    <col min="10" max="11" width="10.625" style="34" customWidth="1"/>
    <col min="12" max="16378" width="9" style="41"/>
    <col min="16379" max="16384" width="9" style="42"/>
  </cols>
  <sheetData>
    <row r="1" s="34" customFormat="1" ht="36" customHeight="1" spans="1:11">
      <c r="A1" s="43" t="s">
        <v>196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="35" customFormat="1" ht="30" customHeight="1" spans="1:11">
      <c r="A2" s="44"/>
      <c r="B2" s="45"/>
      <c r="C2" s="45"/>
      <c r="D2" s="45"/>
      <c r="E2" s="46"/>
      <c r="F2" s="45"/>
      <c r="G2" s="45"/>
      <c r="H2" s="39"/>
      <c r="I2" s="39"/>
      <c r="J2" s="70" t="s">
        <v>1</v>
      </c>
      <c r="K2" s="70"/>
    </row>
    <row r="3" s="36" customFormat="1" ht="35" customHeight="1" spans="1:11">
      <c r="A3" s="47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 t="s">
        <v>7</v>
      </c>
      <c r="G3" s="48" t="s">
        <v>8</v>
      </c>
      <c r="H3" s="49" t="s">
        <v>9</v>
      </c>
      <c r="I3" s="48" t="s">
        <v>10</v>
      </c>
      <c r="J3" s="48" t="s">
        <v>11</v>
      </c>
      <c r="K3" s="49" t="s">
        <v>12</v>
      </c>
    </row>
    <row r="4" s="37" customFormat="1" ht="24" customHeight="1" spans="1:11">
      <c r="A4" s="50">
        <v>1</v>
      </c>
      <c r="B4" s="51" t="s">
        <v>80</v>
      </c>
      <c r="C4" s="52" t="s">
        <v>24</v>
      </c>
      <c r="D4" s="51">
        <v>61</v>
      </c>
      <c r="E4" s="53" t="s">
        <v>197</v>
      </c>
      <c r="F4" s="51" t="s">
        <v>198</v>
      </c>
      <c r="G4" s="51" t="s">
        <v>199</v>
      </c>
      <c r="H4" s="51">
        <v>1098000</v>
      </c>
      <c r="I4" s="51">
        <v>27450</v>
      </c>
      <c r="J4" s="51">
        <f>I4*33%</f>
        <v>9058.5</v>
      </c>
      <c r="K4" s="51">
        <f>I4*40%</f>
        <v>10980</v>
      </c>
    </row>
    <row r="5" s="37" customFormat="1" ht="24" customHeight="1" spans="1:11">
      <c r="A5" s="54">
        <v>2</v>
      </c>
      <c r="B5" s="55" t="s">
        <v>83</v>
      </c>
      <c r="C5" s="51" t="s">
        <v>72</v>
      </c>
      <c r="D5" s="52">
        <v>346500</v>
      </c>
      <c r="E5" s="56" t="s">
        <v>104</v>
      </c>
      <c r="F5" s="53" t="s">
        <v>200</v>
      </c>
      <c r="G5" s="51" t="s">
        <v>201</v>
      </c>
      <c r="H5" s="51">
        <v>346500</v>
      </c>
      <c r="I5" s="51">
        <v>8662.5</v>
      </c>
      <c r="J5" s="51">
        <f t="shared" ref="J5:J14" si="0">ROUND(I5*36%,2)</f>
        <v>3118.5</v>
      </c>
      <c r="K5" s="71">
        <f t="shared" ref="K5:K28" si="1">ROUND(I5*40%,2)</f>
        <v>3465</v>
      </c>
    </row>
    <row r="6" s="37" customFormat="1" ht="24" customHeight="1" spans="1:11">
      <c r="A6" s="57"/>
      <c r="B6" s="58"/>
      <c r="C6" s="51" t="s">
        <v>72</v>
      </c>
      <c r="D6" s="52">
        <v>765000</v>
      </c>
      <c r="E6" s="56" t="s">
        <v>202</v>
      </c>
      <c r="F6" s="53" t="s">
        <v>200</v>
      </c>
      <c r="G6" s="51" t="s">
        <v>201</v>
      </c>
      <c r="H6" s="51">
        <v>956250</v>
      </c>
      <c r="I6" s="51">
        <v>23906.25</v>
      </c>
      <c r="J6" s="51">
        <f t="shared" si="0"/>
        <v>8606.25</v>
      </c>
      <c r="K6" s="71">
        <f t="shared" si="1"/>
        <v>9562.5</v>
      </c>
    </row>
    <row r="7" s="37" customFormat="1" ht="24" customHeight="1" spans="1:11">
      <c r="A7" s="59"/>
      <c r="B7" s="60"/>
      <c r="C7" s="51" t="s">
        <v>72</v>
      </c>
      <c r="D7" s="52">
        <v>480000</v>
      </c>
      <c r="E7" s="56" t="s">
        <v>33</v>
      </c>
      <c r="F7" s="53" t="s">
        <v>200</v>
      </c>
      <c r="G7" s="51" t="s">
        <v>201</v>
      </c>
      <c r="H7" s="51">
        <v>720000</v>
      </c>
      <c r="I7" s="51">
        <v>18000</v>
      </c>
      <c r="J7" s="51">
        <f t="shared" si="0"/>
        <v>6480</v>
      </c>
      <c r="K7" s="71">
        <f t="shared" si="1"/>
        <v>7200</v>
      </c>
    </row>
    <row r="8" s="37" customFormat="1" ht="24" customHeight="1" spans="1:11">
      <c r="A8" s="54">
        <v>3</v>
      </c>
      <c r="B8" s="61" t="s">
        <v>91</v>
      </c>
      <c r="C8" s="52" t="s">
        <v>72</v>
      </c>
      <c r="D8" s="52">
        <v>283200</v>
      </c>
      <c r="E8" s="52" t="s">
        <v>203</v>
      </c>
      <c r="F8" s="52" t="s">
        <v>204</v>
      </c>
      <c r="G8" s="52" t="s">
        <v>205</v>
      </c>
      <c r="H8" s="52">
        <v>354000</v>
      </c>
      <c r="I8" s="52">
        <v>8850</v>
      </c>
      <c r="J8" s="52">
        <f t="shared" si="0"/>
        <v>3186</v>
      </c>
      <c r="K8" s="52">
        <f t="shared" si="1"/>
        <v>3540</v>
      </c>
    </row>
    <row r="9" s="37" customFormat="1" ht="24" customHeight="1" spans="1:11">
      <c r="A9" s="59"/>
      <c r="B9" s="62"/>
      <c r="C9" s="52" t="s">
        <v>72</v>
      </c>
      <c r="D9" s="52">
        <v>98800</v>
      </c>
      <c r="E9" s="52" t="s">
        <v>203</v>
      </c>
      <c r="F9" s="52" t="s">
        <v>204</v>
      </c>
      <c r="G9" s="52" t="s">
        <v>205</v>
      </c>
      <c r="H9" s="52">
        <v>148200</v>
      </c>
      <c r="I9" s="52">
        <v>3705</v>
      </c>
      <c r="J9" s="52">
        <f t="shared" si="0"/>
        <v>1333.8</v>
      </c>
      <c r="K9" s="52">
        <f t="shared" si="1"/>
        <v>1482</v>
      </c>
    </row>
    <row r="10" s="37" customFormat="1" ht="24" customHeight="1" spans="1:11">
      <c r="A10" s="50">
        <v>4</v>
      </c>
      <c r="B10" s="52" t="s">
        <v>32</v>
      </c>
      <c r="C10" s="52" t="s">
        <v>72</v>
      </c>
      <c r="D10" s="52">
        <v>19780200</v>
      </c>
      <c r="E10" s="52" t="s">
        <v>33</v>
      </c>
      <c r="F10" s="52" t="s">
        <v>206</v>
      </c>
      <c r="G10" s="52" t="s">
        <v>207</v>
      </c>
      <c r="H10" s="52">
        <v>9890100</v>
      </c>
      <c r="I10" s="52">
        <v>247252.5</v>
      </c>
      <c r="J10" s="52">
        <f t="shared" si="0"/>
        <v>89010.9</v>
      </c>
      <c r="K10" s="52">
        <f t="shared" si="1"/>
        <v>98901</v>
      </c>
    </row>
    <row r="11" s="37" customFormat="1" ht="24" customHeight="1" spans="1:11">
      <c r="A11" s="50">
        <v>5</v>
      </c>
      <c r="B11" s="52" t="s">
        <v>65</v>
      </c>
      <c r="C11" s="52" t="s">
        <v>72</v>
      </c>
      <c r="D11" s="52">
        <v>1293695</v>
      </c>
      <c r="E11" s="52" t="s">
        <v>108</v>
      </c>
      <c r="F11" s="52" t="s">
        <v>198</v>
      </c>
      <c r="G11" s="52" t="s">
        <v>208</v>
      </c>
      <c r="H11" s="52">
        <v>1617118.75</v>
      </c>
      <c r="I11" s="52">
        <v>40427.97</v>
      </c>
      <c r="J11" s="52">
        <f t="shared" si="0"/>
        <v>14554.07</v>
      </c>
      <c r="K11" s="52">
        <f t="shared" si="1"/>
        <v>16171.19</v>
      </c>
    </row>
    <row r="12" s="37" customFormat="1" ht="24" customHeight="1" spans="1:11">
      <c r="A12" s="50">
        <v>6</v>
      </c>
      <c r="B12" s="52" t="s">
        <v>100</v>
      </c>
      <c r="C12" s="52" t="s">
        <v>72</v>
      </c>
      <c r="D12" s="52">
        <v>647200</v>
      </c>
      <c r="E12" s="52" t="s">
        <v>62</v>
      </c>
      <c r="F12" s="52" t="s">
        <v>209</v>
      </c>
      <c r="G12" s="52" t="s">
        <v>210</v>
      </c>
      <c r="H12" s="52">
        <v>809000</v>
      </c>
      <c r="I12" s="52">
        <v>20225</v>
      </c>
      <c r="J12" s="52">
        <f t="shared" si="0"/>
        <v>7281</v>
      </c>
      <c r="K12" s="52">
        <f t="shared" si="1"/>
        <v>8090</v>
      </c>
    </row>
    <row r="13" s="37" customFormat="1" ht="24" customHeight="1" spans="1:11">
      <c r="A13" s="54">
        <v>7</v>
      </c>
      <c r="B13" s="63" t="s">
        <v>61</v>
      </c>
      <c r="C13" s="52" t="s">
        <v>72</v>
      </c>
      <c r="D13" s="52">
        <v>879760</v>
      </c>
      <c r="E13" s="52" t="s">
        <v>62</v>
      </c>
      <c r="F13" s="52" t="s">
        <v>211</v>
      </c>
      <c r="G13" s="52" t="s">
        <v>130</v>
      </c>
      <c r="H13" s="52">
        <v>879760</v>
      </c>
      <c r="I13" s="52">
        <v>21994</v>
      </c>
      <c r="J13" s="52">
        <f t="shared" si="0"/>
        <v>7917.84</v>
      </c>
      <c r="K13" s="52">
        <f t="shared" si="1"/>
        <v>8797.6</v>
      </c>
    </row>
    <row r="14" s="37" customFormat="1" ht="24" customHeight="1" spans="1:11">
      <c r="A14" s="59"/>
      <c r="B14" s="64"/>
      <c r="C14" s="52" t="s">
        <v>72</v>
      </c>
      <c r="D14" s="52">
        <v>1421280</v>
      </c>
      <c r="E14" s="52" t="s">
        <v>62</v>
      </c>
      <c r="F14" s="52" t="s">
        <v>211</v>
      </c>
      <c r="G14" s="52" t="s">
        <v>130</v>
      </c>
      <c r="H14" s="52">
        <v>1776600</v>
      </c>
      <c r="I14" s="52">
        <v>44415</v>
      </c>
      <c r="J14" s="52">
        <f t="shared" si="0"/>
        <v>15989.4</v>
      </c>
      <c r="K14" s="52">
        <f t="shared" si="1"/>
        <v>17766</v>
      </c>
    </row>
    <row r="15" s="37" customFormat="1" ht="24" customHeight="1" spans="1:11">
      <c r="A15" s="54">
        <v>8</v>
      </c>
      <c r="B15" s="61" t="s">
        <v>23</v>
      </c>
      <c r="C15" s="52" t="s">
        <v>72</v>
      </c>
      <c r="D15" s="52">
        <v>514000</v>
      </c>
      <c r="E15" s="52" t="s">
        <v>57</v>
      </c>
      <c r="F15" s="52" t="s">
        <v>212</v>
      </c>
      <c r="G15" s="52" t="s">
        <v>213</v>
      </c>
      <c r="H15" s="52">
        <v>642500</v>
      </c>
      <c r="I15" s="52">
        <v>16062.5</v>
      </c>
      <c r="J15" s="52">
        <f>ROUND(I15*30%,2)</f>
        <v>4818.75</v>
      </c>
      <c r="K15" s="52">
        <f t="shared" si="1"/>
        <v>6425</v>
      </c>
    </row>
    <row r="16" s="37" customFormat="1" ht="24" customHeight="1" spans="1:11">
      <c r="A16" s="59"/>
      <c r="B16" s="62"/>
      <c r="C16" s="52" t="s">
        <v>72</v>
      </c>
      <c r="D16" s="52">
        <v>31400</v>
      </c>
      <c r="E16" s="52" t="s">
        <v>57</v>
      </c>
      <c r="F16" s="52" t="s">
        <v>212</v>
      </c>
      <c r="G16" s="52" t="s">
        <v>213</v>
      </c>
      <c r="H16" s="52">
        <v>47100</v>
      </c>
      <c r="I16" s="52">
        <v>1177.5</v>
      </c>
      <c r="J16" s="52">
        <f>ROUND(I16*30%,2)</f>
        <v>353.25</v>
      </c>
      <c r="K16" s="52">
        <f t="shared" si="1"/>
        <v>471</v>
      </c>
    </row>
    <row r="17" s="37" customFormat="1" ht="24" customHeight="1" spans="1:11">
      <c r="A17" s="50">
        <v>9</v>
      </c>
      <c r="B17" s="52" t="s">
        <v>28</v>
      </c>
      <c r="C17" s="52" t="s">
        <v>72</v>
      </c>
      <c r="D17" s="52">
        <v>25200</v>
      </c>
      <c r="E17" s="52" t="s">
        <v>51</v>
      </c>
      <c r="F17" s="52" t="s">
        <v>152</v>
      </c>
      <c r="G17" s="52" t="s">
        <v>214</v>
      </c>
      <c r="H17" s="52">
        <v>44100</v>
      </c>
      <c r="I17" s="52">
        <v>1102.5</v>
      </c>
      <c r="J17" s="52">
        <f t="shared" ref="J17:J20" si="2">ROUND(I17*36%,2)</f>
        <v>396.9</v>
      </c>
      <c r="K17" s="52">
        <f t="shared" si="1"/>
        <v>441</v>
      </c>
    </row>
    <row r="18" s="37" customFormat="1" ht="24" customHeight="1" spans="1:11">
      <c r="A18" s="50">
        <v>10</v>
      </c>
      <c r="B18" s="52" t="s">
        <v>76</v>
      </c>
      <c r="C18" s="52" t="s">
        <v>72</v>
      </c>
      <c r="D18" s="52">
        <v>17262000</v>
      </c>
      <c r="E18" s="52" t="s">
        <v>78</v>
      </c>
      <c r="F18" s="52" t="s">
        <v>215</v>
      </c>
      <c r="G18" s="52" t="s">
        <v>216</v>
      </c>
      <c r="H18" s="52">
        <v>8631000</v>
      </c>
      <c r="I18" s="52">
        <v>215775</v>
      </c>
      <c r="J18" s="52">
        <f t="shared" si="2"/>
        <v>77679</v>
      </c>
      <c r="K18" s="52">
        <f t="shared" si="1"/>
        <v>86310</v>
      </c>
    </row>
    <row r="19" s="37" customFormat="1" ht="24" customHeight="1" spans="1:11">
      <c r="A19" s="50">
        <v>11</v>
      </c>
      <c r="B19" s="52" t="s">
        <v>76</v>
      </c>
      <c r="C19" s="52" t="s">
        <v>72</v>
      </c>
      <c r="D19" s="52">
        <v>17262000</v>
      </c>
      <c r="E19" s="52" t="s">
        <v>78</v>
      </c>
      <c r="F19" s="52" t="s">
        <v>217</v>
      </c>
      <c r="G19" s="52" t="s">
        <v>218</v>
      </c>
      <c r="H19" s="52">
        <v>8631000</v>
      </c>
      <c r="I19" s="52">
        <v>215775</v>
      </c>
      <c r="J19" s="52">
        <f t="shared" si="2"/>
        <v>77679</v>
      </c>
      <c r="K19" s="52">
        <f t="shared" si="1"/>
        <v>86310</v>
      </c>
    </row>
    <row r="20" s="37" customFormat="1" ht="24" customHeight="1" spans="1:11">
      <c r="A20" s="50">
        <v>12</v>
      </c>
      <c r="B20" s="52" t="s">
        <v>28</v>
      </c>
      <c r="C20" s="52" t="s">
        <v>72</v>
      </c>
      <c r="D20" s="52">
        <v>103360</v>
      </c>
      <c r="E20" s="52" t="s">
        <v>54</v>
      </c>
      <c r="F20" s="52" t="s">
        <v>152</v>
      </c>
      <c r="G20" s="52" t="s">
        <v>214</v>
      </c>
      <c r="H20" s="52">
        <v>180880</v>
      </c>
      <c r="I20" s="52">
        <v>4522</v>
      </c>
      <c r="J20" s="52">
        <f t="shared" si="2"/>
        <v>1627.92</v>
      </c>
      <c r="K20" s="52">
        <f t="shared" si="1"/>
        <v>1808.8</v>
      </c>
    </row>
    <row r="21" s="37" customFormat="1" ht="24" customHeight="1" spans="1:11">
      <c r="A21" s="50">
        <v>13</v>
      </c>
      <c r="B21" s="52" t="s">
        <v>118</v>
      </c>
      <c r="C21" s="52" t="s">
        <v>72</v>
      </c>
      <c r="D21" s="52">
        <v>63360</v>
      </c>
      <c r="E21" s="52" t="s">
        <v>119</v>
      </c>
      <c r="F21" s="52" t="s">
        <v>219</v>
      </c>
      <c r="G21" s="52" t="s">
        <v>220</v>
      </c>
      <c r="H21" s="52">
        <v>110880</v>
      </c>
      <c r="I21" s="52">
        <v>2772</v>
      </c>
      <c r="J21" s="52">
        <f>ROUND(I21*30%,2)</f>
        <v>831.6</v>
      </c>
      <c r="K21" s="52">
        <f t="shared" si="1"/>
        <v>1108.8</v>
      </c>
    </row>
    <row r="22" s="37" customFormat="1" ht="24" customHeight="1" spans="1:11">
      <c r="A22" s="50">
        <v>14</v>
      </c>
      <c r="B22" s="52" t="s">
        <v>118</v>
      </c>
      <c r="C22" s="52" t="s">
        <v>72</v>
      </c>
      <c r="D22" s="52">
        <v>84480</v>
      </c>
      <c r="E22" s="52" t="s">
        <v>54</v>
      </c>
      <c r="F22" s="52" t="s">
        <v>219</v>
      </c>
      <c r="G22" s="52" t="s">
        <v>221</v>
      </c>
      <c r="H22" s="52">
        <v>147840</v>
      </c>
      <c r="I22" s="52">
        <v>3696</v>
      </c>
      <c r="J22" s="52">
        <f>ROUND(I22*30%,2)</f>
        <v>1108.8</v>
      </c>
      <c r="K22" s="52">
        <f t="shared" si="1"/>
        <v>1478.4</v>
      </c>
    </row>
    <row r="23" s="37" customFormat="1" ht="24" customHeight="1" spans="1:11">
      <c r="A23" s="50">
        <v>15</v>
      </c>
      <c r="B23" s="52" t="s">
        <v>76</v>
      </c>
      <c r="C23" s="52" t="s">
        <v>72</v>
      </c>
      <c r="D23" s="52">
        <v>2297700</v>
      </c>
      <c r="E23" s="52" t="s">
        <v>54</v>
      </c>
      <c r="F23" s="52" t="s">
        <v>215</v>
      </c>
      <c r="G23" s="52" t="s">
        <v>216</v>
      </c>
      <c r="H23" s="52">
        <v>1148850</v>
      </c>
      <c r="I23" s="52">
        <v>28721.25</v>
      </c>
      <c r="J23" s="52">
        <f t="shared" ref="J23:J28" si="3">ROUND(I23*36%,2)</f>
        <v>10339.65</v>
      </c>
      <c r="K23" s="52">
        <f t="shared" si="1"/>
        <v>11488.5</v>
      </c>
    </row>
    <row r="24" s="37" customFormat="1" ht="24" customHeight="1" spans="1:11">
      <c r="A24" s="50">
        <v>16</v>
      </c>
      <c r="B24" s="52" t="s">
        <v>80</v>
      </c>
      <c r="C24" s="52" t="s">
        <v>72</v>
      </c>
      <c r="D24" s="52">
        <v>73316200</v>
      </c>
      <c r="E24" s="52" t="s">
        <v>81</v>
      </c>
      <c r="F24" s="52" t="s">
        <v>215</v>
      </c>
      <c r="G24" s="52" t="s">
        <v>216</v>
      </c>
      <c r="H24" s="52">
        <v>36658100</v>
      </c>
      <c r="I24" s="52">
        <v>916452.5</v>
      </c>
      <c r="J24" s="52">
        <f t="shared" si="3"/>
        <v>329922.9</v>
      </c>
      <c r="K24" s="52">
        <f t="shared" si="1"/>
        <v>366581</v>
      </c>
    </row>
    <row r="25" s="37" customFormat="1" ht="24" customHeight="1" spans="1:11">
      <c r="A25" s="54">
        <v>17</v>
      </c>
      <c r="B25" s="61" t="s">
        <v>91</v>
      </c>
      <c r="C25" s="52" t="s">
        <v>72</v>
      </c>
      <c r="D25" s="52">
        <v>588800</v>
      </c>
      <c r="E25" s="52" t="s">
        <v>92</v>
      </c>
      <c r="F25" s="52" t="s">
        <v>204</v>
      </c>
      <c r="G25" s="52" t="s">
        <v>205</v>
      </c>
      <c r="H25" s="52">
        <v>736000</v>
      </c>
      <c r="I25" s="52">
        <v>18400</v>
      </c>
      <c r="J25" s="52">
        <f t="shared" si="3"/>
        <v>6624</v>
      </c>
      <c r="K25" s="52">
        <f t="shared" si="1"/>
        <v>7360</v>
      </c>
    </row>
    <row r="26" s="37" customFormat="1" ht="24" customHeight="1" spans="1:11">
      <c r="A26" s="59"/>
      <c r="B26" s="62"/>
      <c r="C26" s="52" t="s">
        <v>72</v>
      </c>
      <c r="D26" s="52">
        <v>228000</v>
      </c>
      <c r="E26" s="52" t="s">
        <v>92</v>
      </c>
      <c r="F26" s="52" t="s">
        <v>204</v>
      </c>
      <c r="G26" s="52" t="s">
        <v>205</v>
      </c>
      <c r="H26" s="52">
        <v>342000</v>
      </c>
      <c r="I26" s="52">
        <v>8550</v>
      </c>
      <c r="J26" s="52">
        <f t="shared" si="3"/>
        <v>3078</v>
      </c>
      <c r="K26" s="52">
        <f t="shared" si="1"/>
        <v>3420</v>
      </c>
    </row>
    <row r="27" s="37" customFormat="1" ht="24" customHeight="1" spans="1:11">
      <c r="A27" s="50">
        <v>18</v>
      </c>
      <c r="B27" s="52" t="s">
        <v>76</v>
      </c>
      <c r="C27" s="52" t="s">
        <v>72</v>
      </c>
      <c r="D27" s="52">
        <v>2297700</v>
      </c>
      <c r="E27" s="52" t="s">
        <v>54</v>
      </c>
      <c r="F27" s="52" t="s">
        <v>217</v>
      </c>
      <c r="G27" s="52" t="s">
        <v>218</v>
      </c>
      <c r="H27" s="52">
        <v>1148850</v>
      </c>
      <c r="I27" s="52">
        <v>28721.25</v>
      </c>
      <c r="J27" s="52">
        <f t="shared" si="3"/>
        <v>10339.65</v>
      </c>
      <c r="K27" s="52">
        <f t="shared" si="1"/>
        <v>11488.5</v>
      </c>
    </row>
    <row r="28" s="37" customFormat="1" ht="24" customHeight="1" spans="1:11">
      <c r="A28" s="50">
        <v>19</v>
      </c>
      <c r="B28" s="52" t="s">
        <v>86</v>
      </c>
      <c r="C28" s="52" t="s">
        <v>72</v>
      </c>
      <c r="D28" s="52">
        <v>415896</v>
      </c>
      <c r="E28" s="52" t="s">
        <v>81</v>
      </c>
      <c r="F28" s="52" t="s">
        <v>198</v>
      </c>
      <c r="G28" s="52" t="s">
        <v>208</v>
      </c>
      <c r="H28" s="52">
        <v>519870</v>
      </c>
      <c r="I28" s="52">
        <v>12996.75</v>
      </c>
      <c r="J28" s="52">
        <f t="shared" si="3"/>
        <v>4678.83</v>
      </c>
      <c r="K28" s="52">
        <f t="shared" si="1"/>
        <v>5198.7</v>
      </c>
    </row>
    <row r="29" s="38" customFormat="1" ht="30" customHeight="1" spans="1:11">
      <c r="A29" s="50">
        <v>20</v>
      </c>
      <c r="B29" s="53" t="s">
        <v>159</v>
      </c>
      <c r="C29" s="53" t="s">
        <v>160</v>
      </c>
      <c r="D29" s="53">
        <v>68.2</v>
      </c>
      <c r="E29" s="53" t="s">
        <v>161</v>
      </c>
      <c r="F29" s="53" t="s">
        <v>198</v>
      </c>
      <c r="G29" s="53" t="s">
        <v>222</v>
      </c>
      <c r="H29" s="53">
        <v>85250</v>
      </c>
      <c r="I29" s="53">
        <v>2728</v>
      </c>
      <c r="J29" s="53">
        <f t="shared" ref="J29:J49" si="4">ROUND(I29*27%,2)</f>
        <v>736.56</v>
      </c>
      <c r="K29" s="53">
        <f t="shared" ref="K29:K49" si="5">ROUND(I29*20%,2)</f>
        <v>545.6</v>
      </c>
    </row>
    <row r="30" s="38" customFormat="1" ht="30" customHeight="1" spans="1:11">
      <c r="A30" s="50">
        <v>21</v>
      </c>
      <c r="B30" s="53" t="s">
        <v>167</v>
      </c>
      <c r="C30" s="53" t="s">
        <v>160</v>
      </c>
      <c r="D30" s="53">
        <v>640.44</v>
      </c>
      <c r="E30" s="53" t="s">
        <v>161</v>
      </c>
      <c r="F30" s="53" t="s">
        <v>198</v>
      </c>
      <c r="G30" s="53" t="s">
        <v>222</v>
      </c>
      <c r="H30" s="53">
        <f t="shared" ref="H30:H44" si="6">D30*1250</f>
        <v>800550</v>
      </c>
      <c r="I30" s="53">
        <f t="shared" ref="I30:I44" si="7">D30*40</f>
        <v>25617.6</v>
      </c>
      <c r="J30" s="53">
        <f t="shared" si="4"/>
        <v>6916.75</v>
      </c>
      <c r="K30" s="53">
        <f t="shared" si="5"/>
        <v>5123.52</v>
      </c>
    </row>
    <row r="31" s="38" customFormat="1" ht="38" customHeight="1" spans="1:11">
      <c r="A31" s="50">
        <v>22</v>
      </c>
      <c r="B31" s="53" t="s">
        <v>167</v>
      </c>
      <c r="C31" s="53" t="s">
        <v>160</v>
      </c>
      <c r="D31" s="53">
        <v>67.09</v>
      </c>
      <c r="E31" s="53" t="s">
        <v>168</v>
      </c>
      <c r="F31" s="53" t="s">
        <v>198</v>
      </c>
      <c r="G31" s="53" t="s">
        <v>222</v>
      </c>
      <c r="H31" s="53">
        <f t="shared" si="6"/>
        <v>83862.5</v>
      </c>
      <c r="I31" s="53">
        <f t="shared" si="7"/>
        <v>2683.6</v>
      </c>
      <c r="J31" s="53">
        <f t="shared" si="4"/>
        <v>724.57</v>
      </c>
      <c r="K31" s="53">
        <f t="shared" si="5"/>
        <v>536.72</v>
      </c>
    </row>
    <row r="32" s="38" customFormat="1" ht="38" customHeight="1" spans="1:11">
      <c r="A32" s="50">
        <v>23</v>
      </c>
      <c r="B32" s="53" t="s">
        <v>167</v>
      </c>
      <c r="C32" s="53" t="s">
        <v>160</v>
      </c>
      <c r="D32" s="53">
        <v>592.51</v>
      </c>
      <c r="E32" s="53" t="s">
        <v>54</v>
      </c>
      <c r="F32" s="53" t="s">
        <v>198</v>
      </c>
      <c r="G32" s="53" t="s">
        <v>222</v>
      </c>
      <c r="H32" s="53">
        <f t="shared" si="6"/>
        <v>740637.5</v>
      </c>
      <c r="I32" s="53">
        <f t="shared" si="7"/>
        <v>23700.4</v>
      </c>
      <c r="J32" s="53">
        <f t="shared" si="4"/>
        <v>6399.11</v>
      </c>
      <c r="K32" s="53">
        <f t="shared" si="5"/>
        <v>4740.08</v>
      </c>
    </row>
    <row r="33" s="38" customFormat="1" ht="38" customHeight="1" spans="1:11">
      <c r="A33" s="50">
        <v>24</v>
      </c>
      <c r="B33" s="53" t="s">
        <v>167</v>
      </c>
      <c r="C33" s="53" t="s">
        <v>160</v>
      </c>
      <c r="D33" s="53">
        <v>47.27</v>
      </c>
      <c r="E33" s="53" t="s">
        <v>169</v>
      </c>
      <c r="F33" s="53" t="s">
        <v>198</v>
      </c>
      <c r="G33" s="53" t="s">
        <v>222</v>
      </c>
      <c r="H33" s="53">
        <f t="shared" si="6"/>
        <v>59087.5</v>
      </c>
      <c r="I33" s="53">
        <f t="shared" si="7"/>
        <v>1890.8</v>
      </c>
      <c r="J33" s="53">
        <f t="shared" si="4"/>
        <v>510.52</v>
      </c>
      <c r="K33" s="53">
        <f t="shared" si="5"/>
        <v>378.16</v>
      </c>
    </row>
    <row r="34" s="38" customFormat="1" ht="30" customHeight="1" spans="1:11">
      <c r="A34" s="50">
        <v>25</v>
      </c>
      <c r="B34" s="53" t="s">
        <v>182</v>
      </c>
      <c r="C34" s="53" t="s">
        <v>160</v>
      </c>
      <c r="D34" s="53">
        <v>102.3</v>
      </c>
      <c r="E34" s="53" t="s">
        <v>174</v>
      </c>
      <c r="F34" s="53" t="s">
        <v>198</v>
      </c>
      <c r="G34" s="53" t="s">
        <v>222</v>
      </c>
      <c r="H34" s="53">
        <f t="shared" si="6"/>
        <v>127875</v>
      </c>
      <c r="I34" s="53">
        <f t="shared" si="7"/>
        <v>4092</v>
      </c>
      <c r="J34" s="53">
        <f t="shared" si="4"/>
        <v>1104.84</v>
      </c>
      <c r="K34" s="53">
        <f t="shared" si="5"/>
        <v>818.4</v>
      </c>
    </row>
    <row r="35" s="38" customFormat="1" ht="36" customHeight="1" spans="1:11">
      <c r="A35" s="50">
        <v>26</v>
      </c>
      <c r="B35" s="53" t="s">
        <v>167</v>
      </c>
      <c r="C35" s="53" t="s">
        <v>160</v>
      </c>
      <c r="D35" s="53">
        <v>180</v>
      </c>
      <c r="E35" s="53" t="s">
        <v>15</v>
      </c>
      <c r="F35" s="53" t="s">
        <v>198</v>
      </c>
      <c r="G35" s="53" t="s">
        <v>222</v>
      </c>
      <c r="H35" s="53">
        <f t="shared" si="6"/>
        <v>225000</v>
      </c>
      <c r="I35" s="53">
        <f t="shared" si="7"/>
        <v>7200</v>
      </c>
      <c r="J35" s="53">
        <f t="shared" si="4"/>
        <v>1944</v>
      </c>
      <c r="K35" s="53">
        <f t="shared" si="5"/>
        <v>1440</v>
      </c>
    </row>
    <row r="36" s="38" customFormat="1" ht="40" customHeight="1" spans="1:11">
      <c r="A36" s="50">
        <v>27</v>
      </c>
      <c r="B36" s="53" t="s">
        <v>167</v>
      </c>
      <c r="C36" s="53" t="s">
        <v>160</v>
      </c>
      <c r="D36" s="53">
        <v>336</v>
      </c>
      <c r="E36" s="53" t="s">
        <v>174</v>
      </c>
      <c r="F36" s="53" t="s">
        <v>198</v>
      </c>
      <c r="G36" s="53" t="s">
        <v>222</v>
      </c>
      <c r="H36" s="53">
        <f t="shared" si="6"/>
        <v>420000</v>
      </c>
      <c r="I36" s="53">
        <f t="shared" si="7"/>
        <v>13440</v>
      </c>
      <c r="J36" s="53">
        <f t="shared" si="4"/>
        <v>3628.8</v>
      </c>
      <c r="K36" s="53">
        <f t="shared" si="5"/>
        <v>2688</v>
      </c>
    </row>
    <row r="37" s="38" customFormat="1" ht="30" customHeight="1" spans="1:11">
      <c r="A37" s="50">
        <v>28</v>
      </c>
      <c r="B37" s="53" t="s">
        <v>167</v>
      </c>
      <c r="C37" s="53" t="s">
        <v>160</v>
      </c>
      <c r="D37" s="53">
        <v>472.64</v>
      </c>
      <c r="E37" s="53" t="s">
        <v>175</v>
      </c>
      <c r="F37" s="53" t="s">
        <v>198</v>
      </c>
      <c r="G37" s="53" t="s">
        <v>222</v>
      </c>
      <c r="H37" s="53">
        <f t="shared" si="6"/>
        <v>590800</v>
      </c>
      <c r="I37" s="53">
        <f t="shared" si="7"/>
        <v>18905.6</v>
      </c>
      <c r="J37" s="53">
        <f t="shared" si="4"/>
        <v>5104.51</v>
      </c>
      <c r="K37" s="53">
        <f t="shared" si="5"/>
        <v>3781.12</v>
      </c>
    </row>
    <row r="38" s="38" customFormat="1" ht="33" customHeight="1" spans="1:11">
      <c r="A38" s="50">
        <v>29</v>
      </c>
      <c r="B38" s="53" t="s">
        <v>167</v>
      </c>
      <c r="C38" s="53" t="s">
        <v>160</v>
      </c>
      <c r="D38" s="53">
        <v>1616.48</v>
      </c>
      <c r="E38" s="53" t="s">
        <v>78</v>
      </c>
      <c r="F38" s="53" t="s">
        <v>198</v>
      </c>
      <c r="G38" s="53" t="s">
        <v>222</v>
      </c>
      <c r="H38" s="53">
        <f t="shared" si="6"/>
        <v>2020600</v>
      </c>
      <c r="I38" s="53">
        <f t="shared" si="7"/>
        <v>64659.2</v>
      </c>
      <c r="J38" s="53">
        <f t="shared" si="4"/>
        <v>17457.98</v>
      </c>
      <c r="K38" s="53">
        <f t="shared" si="5"/>
        <v>12931.84</v>
      </c>
    </row>
    <row r="39" s="38" customFormat="1" ht="35" customHeight="1" spans="1:11">
      <c r="A39" s="50">
        <v>30</v>
      </c>
      <c r="B39" s="53" t="s">
        <v>167</v>
      </c>
      <c r="C39" s="53" t="s">
        <v>160</v>
      </c>
      <c r="D39" s="53">
        <v>437.23</v>
      </c>
      <c r="E39" s="53" t="s">
        <v>179</v>
      </c>
      <c r="F39" s="53" t="s">
        <v>198</v>
      </c>
      <c r="G39" s="53" t="s">
        <v>222</v>
      </c>
      <c r="H39" s="53">
        <f t="shared" si="6"/>
        <v>546537.5</v>
      </c>
      <c r="I39" s="53">
        <f t="shared" si="7"/>
        <v>17489.2</v>
      </c>
      <c r="J39" s="53">
        <f t="shared" si="4"/>
        <v>4722.08</v>
      </c>
      <c r="K39" s="53">
        <f t="shared" si="5"/>
        <v>3497.84</v>
      </c>
    </row>
    <row r="40" s="38" customFormat="1" ht="38" customHeight="1" spans="1:11">
      <c r="A40" s="50">
        <v>31</v>
      </c>
      <c r="B40" s="53" t="s">
        <v>184</v>
      </c>
      <c r="C40" s="53" t="s">
        <v>160</v>
      </c>
      <c r="D40" s="53">
        <v>146.24</v>
      </c>
      <c r="E40" s="53" t="s">
        <v>185</v>
      </c>
      <c r="F40" s="53" t="s">
        <v>198</v>
      </c>
      <c r="G40" s="53" t="s">
        <v>222</v>
      </c>
      <c r="H40" s="53">
        <f t="shared" si="6"/>
        <v>182800</v>
      </c>
      <c r="I40" s="53">
        <f t="shared" si="7"/>
        <v>5849.6</v>
      </c>
      <c r="J40" s="53">
        <f t="shared" si="4"/>
        <v>1579.39</v>
      </c>
      <c r="K40" s="53">
        <f t="shared" si="5"/>
        <v>1169.92</v>
      </c>
    </row>
    <row r="41" s="38" customFormat="1" ht="38" customHeight="1" spans="1:11">
      <c r="A41" s="50">
        <v>32</v>
      </c>
      <c r="B41" s="53" t="s">
        <v>167</v>
      </c>
      <c r="C41" s="53" t="s">
        <v>160</v>
      </c>
      <c r="D41" s="53">
        <v>124.76</v>
      </c>
      <c r="E41" s="53" t="s">
        <v>187</v>
      </c>
      <c r="F41" s="53" t="s">
        <v>198</v>
      </c>
      <c r="G41" s="53" t="s">
        <v>222</v>
      </c>
      <c r="H41" s="53">
        <f t="shared" si="6"/>
        <v>155950</v>
      </c>
      <c r="I41" s="53">
        <f t="shared" si="7"/>
        <v>4990.4</v>
      </c>
      <c r="J41" s="53">
        <f t="shared" si="4"/>
        <v>1347.41</v>
      </c>
      <c r="K41" s="53">
        <f t="shared" si="5"/>
        <v>998.08</v>
      </c>
    </row>
    <row r="42" s="38" customFormat="1" ht="38" customHeight="1" spans="1:11">
      <c r="A42" s="50">
        <v>33</v>
      </c>
      <c r="B42" s="53" t="s">
        <v>167</v>
      </c>
      <c r="C42" s="53" t="s">
        <v>160</v>
      </c>
      <c r="D42" s="53">
        <v>60.5</v>
      </c>
      <c r="E42" s="53" t="s">
        <v>188</v>
      </c>
      <c r="F42" s="53" t="s">
        <v>198</v>
      </c>
      <c r="G42" s="53" t="s">
        <v>222</v>
      </c>
      <c r="H42" s="53">
        <f t="shared" si="6"/>
        <v>75625</v>
      </c>
      <c r="I42" s="53">
        <f t="shared" si="7"/>
        <v>2420</v>
      </c>
      <c r="J42" s="53">
        <f t="shared" si="4"/>
        <v>653.4</v>
      </c>
      <c r="K42" s="53">
        <f t="shared" si="5"/>
        <v>484</v>
      </c>
    </row>
    <row r="43" s="38" customFormat="1" ht="38" customHeight="1" spans="1:11">
      <c r="A43" s="50">
        <v>34</v>
      </c>
      <c r="B43" s="53" t="s">
        <v>223</v>
      </c>
      <c r="C43" s="53" t="s">
        <v>160</v>
      </c>
      <c r="D43" s="53">
        <v>43.08</v>
      </c>
      <c r="E43" s="53" t="s">
        <v>188</v>
      </c>
      <c r="F43" s="53" t="s">
        <v>198</v>
      </c>
      <c r="G43" s="53" t="s">
        <v>222</v>
      </c>
      <c r="H43" s="53">
        <f t="shared" si="6"/>
        <v>53850</v>
      </c>
      <c r="I43" s="53">
        <f t="shared" si="7"/>
        <v>1723.2</v>
      </c>
      <c r="J43" s="53">
        <f t="shared" si="4"/>
        <v>465.26</v>
      </c>
      <c r="K43" s="53">
        <f t="shared" si="5"/>
        <v>344.64</v>
      </c>
    </row>
    <row r="44" s="38" customFormat="1" ht="38" customHeight="1" spans="1:11">
      <c r="A44" s="50">
        <v>35</v>
      </c>
      <c r="B44" s="53" t="s">
        <v>167</v>
      </c>
      <c r="C44" s="53" t="s">
        <v>160</v>
      </c>
      <c r="D44" s="53">
        <v>99.82</v>
      </c>
      <c r="E44" s="53" t="s">
        <v>189</v>
      </c>
      <c r="F44" s="53" t="s">
        <v>198</v>
      </c>
      <c r="G44" s="53" t="s">
        <v>222</v>
      </c>
      <c r="H44" s="53">
        <f t="shared" si="6"/>
        <v>124775</v>
      </c>
      <c r="I44" s="53">
        <f t="shared" si="7"/>
        <v>3992.8</v>
      </c>
      <c r="J44" s="53">
        <f t="shared" si="4"/>
        <v>1078.06</v>
      </c>
      <c r="K44" s="53">
        <f t="shared" si="5"/>
        <v>798.56</v>
      </c>
    </row>
    <row r="45" s="38" customFormat="1" ht="38" customHeight="1" spans="1:11">
      <c r="A45" s="50">
        <v>36</v>
      </c>
      <c r="B45" s="53" t="s">
        <v>224</v>
      </c>
      <c r="C45" s="53" t="s">
        <v>160</v>
      </c>
      <c r="D45" s="53">
        <v>95.95</v>
      </c>
      <c r="E45" s="53" t="s">
        <v>225</v>
      </c>
      <c r="F45" s="53" t="s">
        <v>198</v>
      </c>
      <c r="G45" s="53" t="s">
        <v>222</v>
      </c>
      <c r="H45" s="53">
        <v>119937.5</v>
      </c>
      <c r="I45" s="53">
        <v>3838</v>
      </c>
      <c r="J45" s="53">
        <f t="shared" si="4"/>
        <v>1036.26</v>
      </c>
      <c r="K45" s="53">
        <f t="shared" si="5"/>
        <v>767.6</v>
      </c>
    </row>
    <row r="46" s="38" customFormat="1" ht="38" customHeight="1" spans="1:11">
      <c r="A46" s="50">
        <v>37</v>
      </c>
      <c r="B46" s="53" t="s">
        <v>190</v>
      </c>
      <c r="C46" s="53" t="s">
        <v>160</v>
      </c>
      <c r="D46" s="53">
        <v>97.33</v>
      </c>
      <c r="E46" s="53" t="s">
        <v>191</v>
      </c>
      <c r="F46" s="53" t="s">
        <v>198</v>
      </c>
      <c r="G46" s="53" t="s">
        <v>222</v>
      </c>
      <c r="H46" s="53">
        <f t="shared" ref="H46:H48" si="8">D46*1250</f>
        <v>121662.5</v>
      </c>
      <c r="I46" s="53">
        <f t="shared" ref="I46:I48" si="9">D46*40</f>
        <v>3893.2</v>
      </c>
      <c r="J46" s="53">
        <f t="shared" si="4"/>
        <v>1051.16</v>
      </c>
      <c r="K46" s="53">
        <f t="shared" si="5"/>
        <v>778.64</v>
      </c>
    </row>
    <row r="47" s="38" customFormat="1" ht="36" customHeight="1" spans="1:11">
      <c r="A47" s="50">
        <v>38</v>
      </c>
      <c r="B47" s="53" t="s">
        <v>167</v>
      </c>
      <c r="C47" s="53" t="s">
        <v>160</v>
      </c>
      <c r="D47" s="53">
        <v>283.46</v>
      </c>
      <c r="E47" s="53" t="s">
        <v>226</v>
      </c>
      <c r="F47" s="53" t="s">
        <v>198</v>
      </c>
      <c r="G47" s="53" t="s">
        <v>222</v>
      </c>
      <c r="H47" s="53">
        <f t="shared" si="8"/>
        <v>354325</v>
      </c>
      <c r="I47" s="53">
        <f t="shared" si="9"/>
        <v>11338.4</v>
      </c>
      <c r="J47" s="53">
        <f t="shared" si="4"/>
        <v>3061.37</v>
      </c>
      <c r="K47" s="53">
        <f t="shared" si="5"/>
        <v>2267.68</v>
      </c>
    </row>
    <row r="48" s="38" customFormat="1" ht="36" customHeight="1" spans="1:11">
      <c r="A48" s="50">
        <v>39</v>
      </c>
      <c r="B48" s="53" t="s">
        <v>167</v>
      </c>
      <c r="C48" s="53" t="s">
        <v>160</v>
      </c>
      <c r="D48" s="53">
        <v>611.94</v>
      </c>
      <c r="E48" s="53" t="s">
        <v>227</v>
      </c>
      <c r="F48" s="53" t="s">
        <v>198</v>
      </c>
      <c r="G48" s="53" t="s">
        <v>222</v>
      </c>
      <c r="H48" s="53">
        <f t="shared" si="8"/>
        <v>764925</v>
      </c>
      <c r="I48" s="53">
        <f t="shared" si="9"/>
        <v>24477.6</v>
      </c>
      <c r="J48" s="53">
        <f t="shared" si="4"/>
        <v>6608.95</v>
      </c>
      <c r="K48" s="53">
        <f t="shared" si="5"/>
        <v>4895.52</v>
      </c>
    </row>
    <row r="49" s="38" customFormat="1" ht="30" customHeight="1" spans="1:11">
      <c r="A49" s="50">
        <v>40</v>
      </c>
      <c r="B49" s="53" t="s">
        <v>228</v>
      </c>
      <c r="C49" s="53" t="s">
        <v>160</v>
      </c>
      <c r="D49" s="53">
        <v>32.48</v>
      </c>
      <c r="E49" s="53" t="s">
        <v>229</v>
      </c>
      <c r="F49" s="53" t="s">
        <v>217</v>
      </c>
      <c r="G49" s="53" t="s">
        <v>222</v>
      </c>
      <c r="H49" s="53">
        <v>40600</v>
      </c>
      <c r="I49" s="53">
        <v>1299.2</v>
      </c>
      <c r="J49" s="53">
        <f t="shared" si="4"/>
        <v>350.78</v>
      </c>
      <c r="K49" s="53">
        <f t="shared" si="5"/>
        <v>259.84</v>
      </c>
    </row>
    <row r="50" s="39" customFormat="1" ht="30" customHeight="1" spans="1:11">
      <c r="A50" s="65" t="s">
        <v>97</v>
      </c>
      <c r="B50" s="66"/>
      <c r="C50" s="67"/>
      <c r="D50" s="68">
        <f t="shared" ref="D50:K50" si="10">SUM(D4:D49)</f>
        <v>140491947.72</v>
      </c>
      <c r="E50" s="68" t="s">
        <v>98</v>
      </c>
      <c r="F50" s="69" t="s">
        <v>98</v>
      </c>
      <c r="G50" s="69" t="s">
        <v>98</v>
      </c>
      <c r="H50" s="68">
        <f t="shared" si="10"/>
        <v>85279148.75</v>
      </c>
      <c r="I50" s="68">
        <f t="shared" si="10"/>
        <v>2185841.27</v>
      </c>
      <c r="J50" s="68">
        <f t="shared" si="10"/>
        <v>762496.27</v>
      </c>
      <c r="K50" s="68">
        <f t="shared" si="10"/>
        <v>825090.75</v>
      </c>
    </row>
  </sheetData>
  <mergeCells count="14">
    <mergeCell ref="A1:K1"/>
    <mergeCell ref="A2:G2"/>
    <mergeCell ref="J2:K2"/>
    <mergeCell ref="A50:C50"/>
    <mergeCell ref="A5:A7"/>
    <mergeCell ref="A8:A9"/>
    <mergeCell ref="A13:A14"/>
    <mergeCell ref="A15:A16"/>
    <mergeCell ref="A25:A26"/>
    <mergeCell ref="B5:B7"/>
    <mergeCell ref="B8:B9"/>
    <mergeCell ref="B13:B14"/>
    <mergeCell ref="B15:B16"/>
    <mergeCell ref="B25:B26"/>
  </mergeCells>
  <printOptions horizontalCentered="1"/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zoomScale="115" zoomScaleNormal="115" workbookViewId="0">
      <pane ySplit="3" topLeftCell="A16" activePane="bottomLeft" state="frozen"/>
      <selection/>
      <selection pane="bottomLeft" activeCell="L3" sqref="L$1:L$1048576"/>
    </sheetView>
  </sheetViews>
  <sheetFormatPr defaultColWidth="9" defaultRowHeight="13.5"/>
  <cols>
    <col min="1" max="1" width="4.10833333333333" style="1" customWidth="1"/>
    <col min="2" max="2" width="10.125" style="1" customWidth="1"/>
    <col min="3" max="3" width="10.875" style="1" customWidth="1"/>
    <col min="4" max="4" width="12.3416666666667" style="1" customWidth="1"/>
    <col min="5" max="5" width="8.25833333333333" style="1" customWidth="1"/>
    <col min="6" max="7" width="9.04166666666667" style="1" customWidth="1"/>
    <col min="8" max="8" width="12.1833333333333" style="1" customWidth="1"/>
    <col min="9" max="9" width="11.0166666666667" style="1" customWidth="1"/>
    <col min="10" max="11" width="10.625" style="1" customWidth="1"/>
    <col min="12" max="242" width="8.71666666666667" style="1"/>
    <col min="243" max="16384" width="9" style="1"/>
  </cols>
  <sheetData>
    <row r="1" s="1" customFormat="1" ht="36" customHeight="1" spans="1:11">
      <c r="A1" s="9" t="s">
        <v>230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30" customHeight="1" spans="1:11">
      <c r="A2" s="10"/>
      <c r="B2" s="10"/>
      <c r="C2" s="10"/>
      <c r="D2" s="10"/>
      <c r="E2" s="11"/>
      <c r="F2" s="10"/>
      <c r="G2" s="10"/>
      <c r="H2" s="8"/>
      <c r="I2" s="8"/>
      <c r="J2" s="33" t="s">
        <v>1</v>
      </c>
      <c r="K2" s="33"/>
    </row>
    <row r="3" s="3" customFormat="1" ht="35" customHeight="1" spans="1:1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2" t="s">
        <v>10</v>
      </c>
      <c r="J3" s="12" t="s">
        <v>11</v>
      </c>
      <c r="K3" s="13" t="s">
        <v>12</v>
      </c>
    </row>
    <row r="4" s="3" customFormat="1" ht="35" customHeight="1" spans="1:11">
      <c r="A4" s="14">
        <v>1</v>
      </c>
      <c r="B4" s="15" t="s">
        <v>231</v>
      </c>
      <c r="C4" s="14" t="s">
        <v>24</v>
      </c>
      <c r="D4" s="16">
        <v>34.2</v>
      </c>
      <c r="E4" s="15" t="s">
        <v>232</v>
      </c>
      <c r="F4" s="17" t="s">
        <v>233</v>
      </c>
      <c r="G4" s="17" t="s">
        <v>234</v>
      </c>
      <c r="H4" s="18">
        <v>615600</v>
      </c>
      <c r="I4" s="18">
        <v>15390</v>
      </c>
      <c r="J4" s="16">
        <f t="shared" ref="J4:J7" si="0">I4*33%</f>
        <v>5078.7</v>
      </c>
      <c r="K4" s="16">
        <f t="shared" ref="K4:K7" si="1">I4*40%</f>
        <v>6156</v>
      </c>
    </row>
    <row r="5" s="3" customFormat="1" ht="35" customHeight="1" spans="1:11">
      <c r="A5" s="14">
        <v>2</v>
      </c>
      <c r="B5" s="15" t="s">
        <v>76</v>
      </c>
      <c r="C5" s="14" t="s">
        <v>24</v>
      </c>
      <c r="D5" s="16">
        <v>43.9</v>
      </c>
      <c r="E5" s="15" t="s">
        <v>235</v>
      </c>
      <c r="F5" s="17" t="s">
        <v>236</v>
      </c>
      <c r="G5" s="17" t="s">
        <v>237</v>
      </c>
      <c r="H5" s="18">
        <v>790200</v>
      </c>
      <c r="I5" s="18">
        <v>19755</v>
      </c>
      <c r="J5" s="16">
        <f t="shared" si="0"/>
        <v>6519.15</v>
      </c>
      <c r="K5" s="16">
        <f t="shared" si="1"/>
        <v>7902</v>
      </c>
    </row>
    <row r="6" s="3" customFormat="1" ht="35" customHeight="1" spans="1:11">
      <c r="A6" s="14">
        <v>3</v>
      </c>
      <c r="B6" s="15" t="s">
        <v>61</v>
      </c>
      <c r="C6" s="14" t="s">
        <v>24</v>
      </c>
      <c r="D6" s="16">
        <v>53.9</v>
      </c>
      <c r="E6" s="15" t="s">
        <v>238</v>
      </c>
      <c r="F6" s="17" t="s">
        <v>233</v>
      </c>
      <c r="G6" s="17" t="s">
        <v>234</v>
      </c>
      <c r="H6" s="18">
        <v>970200</v>
      </c>
      <c r="I6" s="18">
        <v>24255</v>
      </c>
      <c r="J6" s="16">
        <f t="shared" si="0"/>
        <v>8004.15</v>
      </c>
      <c r="K6" s="16">
        <f t="shared" si="1"/>
        <v>9702</v>
      </c>
    </row>
    <row r="7" s="4" customFormat="1" ht="24" customHeight="1" spans="1:11">
      <c r="A7" s="14">
        <v>4</v>
      </c>
      <c r="B7" s="15" t="s">
        <v>111</v>
      </c>
      <c r="C7" s="14" t="s">
        <v>24</v>
      </c>
      <c r="D7" s="16">
        <v>242</v>
      </c>
      <c r="E7" s="15" t="s">
        <v>239</v>
      </c>
      <c r="F7" s="17" t="s">
        <v>140</v>
      </c>
      <c r="G7" s="17" t="s">
        <v>240</v>
      </c>
      <c r="H7" s="18">
        <v>4356000</v>
      </c>
      <c r="I7" s="18">
        <v>108900</v>
      </c>
      <c r="J7" s="16">
        <f t="shared" si="0"/>
        <v>35937</v>
      </c>
      <c r="K7" s="16">
        <f t="shared" si="1"/>
        <v>43560</v>
      </c>
    </row>
    <row r="8" s="5" customFormat="1" ht="30" customHeight="1" spans="1:12">
      <c r="A8" s="19">
        <v>5</v>
      </c>
      <c r="B8" s="20" t="s">
        <v>32</v>
      </c>
      <c r="C8" s="14" t="s">
        <v>72</v>
      </c>
      <c r="D8" s="21">
        <v>19780200</v>
      </c>
      <c r="E8" s="15" t="s">
        <v>33</v>
      </c>
      <c r="F8" s="17" t="s">
        <v>241</v>
      </c>
      <c r="G8" s="17" t="s">
        <v>242</v>
      </c>
      <c r="H8" s="16">
        <v>9890100</v>
      </c>
      <c r="I8" s="16">
        <v>247252.5</v>
      </c>
      <c r="J8" s="16">
        <v>74175.75</v>
      </c>
      <c r="K8" s="16">
        <f>ROUND(I8*40%,2)</f>
        <v>98901</v>
      </c>
      <c r="L8" s="4"/>
    </row>
    <row r="9" s="5" customFormat="1" ht="30" customHeight="1" spans="1:12">
      <c r="A9" s="19">
        <v>6</v>
      </c>
      <c r="B9" s="20" t="s">
        <v>76</v>
      </c>
      <c r="C9" s="14" t="s">
        <v>72</v>
      </c>
      <c r="D9" s="21">
        <v>15634960</v>
      </c>
      <c r="E9" s="15" t="s">
        <v>235</v>
      </c>
      <c r="F9" s="17" t="s">
        <v>243</v>
      </c>
      <c r="G9" s="17" t="s">
        <v>244</v>
      </c>
      <c r="H9" s="22">
        <v>7817480</v>
      </c>
      <c r="I9" s="22">
        <v>195437</v>
      </c>
      <c r="J9" s="16">
        <v>58631.1</v>
      </c>
      <c r="K9" s="16">
        <v>78174.8</v>
      </c>
      <c r="L9" s="4"/>
    </row>
    <row r="10" s="4" customFormat="1" ht="27" customHeight="1" spans="1:11">
      <c r="A10" s="14">
        <v>7</v>
      </c>
      <c r="B10" s="15" t="s">
        <v>111</v>
      </c>
      <c r="C10" s="14" t="s">
        <v>72</v>
      </c>
      <c r="D10" s="16">
        <v>252828</v>
      </c>
      <c r="E10" s="15" t="s">
        <v>245</v>
      </c>
      <c r="F10" s="17" t="s">
        <v>140</v>
      </c>
      <c r="G10" s="17" t="s">
        <v>240</v>
      </c>
      <c r="H10" s="18">
        <v>442449</v>
      </c>
      <c r="I10" s="18">
        <v>11061.23</v>
      </c>
      <c r="J10" s="16">
        <v>3318.37</v>
      </c>
      <c r="K10" s="16">
        <f>ROUND(I10*40%,2)</f>
        <v>4424.49</v>
      </c>
    </row>
    <row r="11" s="6" customFormat="1" ht="30" customHeight="1" spans="1:11">
      <c r="A11" s="14">
        <v>8</v>
      </c>
      <c r="B11" s="23" t="s">
        <v>163</v>
      </c>
      <c r="C11" s="15" t="s">
        <v>160</v>
      </c>
      <c r="D11" s="16">
        <v>42.98</v>
      </c>
      <c r="E11" s="15" t="s">
        <v>164</v>
      </c>
      <c r="F11" s="17" t="s">
        <v>233</v>
      </c>
      <c r="G11" s="17" t="s">
        <v>222</v>
      </c>
      <c r="H11" s="16">
        <v>53725</v>
      </c>
      <c r="I11" s="16">
        <v>1719.2</v>
      </c>
      <c r="J11" s="16">
        <v>464.18</v>
      </c>
      <c r="K11" s="16">
        <v>343.84</v>
      </c>
    </row>
    <row r="12" s="6" customFormat="1" ht="30" customHeight="1" spans="1:11">
      <c r="A12" s="14">
        <v>9</v>
      </c>
      <c r="B12" s="23" t="s">
        <v>163</v>
      </c>
      <c r="C12" s="15" t="s">
        <v>160</v>
      </c>
      <c r="D12" s="16">
        <v>86.79</v>
      </c>
      <c r="E12" s="15" t="s">
        <v>168</v>
      </c>
      <c r="F12" s="17" t="s">
        <v>233</v>
      </c>
      <c r="G12" s="17" t="s">
        <v>222</v>
      </c>
      <c r="H12" s="16">
        <v>108487.5</v>
      </c>
      <c r="I12" s="16">
        <v>3471.6</v>
      </c>
      <c r="J12" s="16">
        <v>937.33</v>
      </c>
      <c r="K12" s="16">
        <v>694.32</v>
      </c>
    </row>
    <row r="13" s="6" customFormat="1" ht="38" customHeight="1" spans="1:11">
      <c r="A13" s="14">
        <v>10</v>
      </c>
      <c r="B13" s="14" t="s">
        <v>180</v>
      </c>
      <c r="C13" s="15" t="s">
        <v>160</v>
      </c>
      <c r="D13" s="16">
        <v>44.11</v>
      </c>
      <c r="E13" s="15" t="s">
        <v>174</v>
      </c>
      <c r="F13" s="17" t="s">
        <v>246</v>
      </c>
      <c r="G13" s="17" t="s">
        <v>222</v>
      </c>
      <c r="H13" s="16">
        <v>55137.5</v>
      </c>
      <c r="I13" s="16">
        <v>1764.4</v>
      </c>
      <c r="J13" s="16">
        <v>476.39</v>
      </c>
      <c r="K13" s="16">
        <v>352.88</v>
      </c>
    </row>
    <row r="14" s="6" customFormat="1" ht="38" customHeight="1" spans="1:11">
      <c r="A14" s="14">
        <v>11</v>
      </c>
      <c r="B14" s="23" t="s">
        <v>247</v>
      </c>
      <c r="C14" s="15" t="s">
        <v>160</v>
      </c>
      <c r="D14" s="16">
        <v>15.61</v>
      </c>
      <c r="E14" s="15" t="s">
        <v>175</v>
      </c>
      <c r="F14" s="17" t="s">
        <v>246</v>
      </c>
      <c r="G14" s="17" t="s">
        <v>222</v>
      </c>
      <c r="H14" s="16">
        <v>19512.5</v>
      </c>
      <c r="I14" s="16">
        <v>624.4</v>
      </c>
      <c r="J14" s="16">
        <v>168.59</v>
      </c>
      <c r="K14" s="16">
        <v>124.88</v>
      </c>
    </row>
    <row r="15" s="6" customFormat="1" ht="38" customHeight="1" spans="1:11">
      <c r="A15" s="14">
        <v>12</v>
      </c>
      <c r="B15" s="23" t="s">
        <v>171</v>
      </c>
      <c r="C15" s="15" t="s">
        <v>160</v>
      </c>
      <c r="D15" s="16">
        <v>121.83</v>
      </c>
      <c r="E15" s="15" t="s">
        <v>172</v>
      </c>
      <c r="F15" s="17" t="s">
        <v>246</v>
      </c>
      <c r="G15" s="17" t="s">
        <v>222</v>
      </c>
      <c r="H15" s="16">
        <v>152287.5</v>
      </c>
      <c r="I15" s="16">
        <v>4873.2</v>
      </c>
      <c r="J15" s="16">
        <v>1315.76</v>
      </c>
      <c r="K15" s="16">
        <v>974.64</v>
      </c>
    </row>
    <row r="16" s="6" customFormat="1" ht="30" customHeight="1" spans="1:11">
      <c r="A16" s="14">
        <v>13</v>
      </c>
      <c r="B16" s="23" t="s">
        <v>181</v>
      </c>
      <c r="C16" s="15" t="s">
        <v>160</v>
      </c>
      <c r="D16" s="16">
        <v>45.5</v>
      </c>
      <c r="E16" s="15" t="s">
        <v>174</v>
      </c>
      <c r="F16" s="17" t="s">
        <v>246</v>
      </c>
      <c r="G16" s="17" t="s">
        <v>222</v>
      </c>
      <c r="H16" s="16">
        <v>56875</v>
      </c>
      <c r="I16" s="16">
        <v>1820</v>
      </c>
      <c r="J16" s="16">
        <v>491.4</v>
      </c>
      <c r="K16" s="16">
        <v>364</v>
      </c>
    </row>
    <row r="17" s="6" customFormat="1" ht="36" customHeight="1" spans="1:11">
      <c r="A17" s="14">
        <v>14</v>
      </c>
      <c r="B17" s="23" t="s">
        <v>173</v>
      </c>
      <c r="C17" s="15" t="s">
        <v>160</v>
      </c>
      <c r="D17" s="16">
        <v>68.89</v>
      </c>
      <c r="E17" s="15" t="s">
        <v>175</v>
      </c>
      <c r="F17" s="17" t="s">
        <v>233</v>
      </c>
      <c r="G17" s="17" t="s">
        <v>222</v>
      </c>
      <c r="H17" s="16">
        <v>86112.5</v>
      </c>
      <c r="I17" s="16">
        <v>2755.6</v>
      </c>
      <c r="J17" s="16">
        <v>744.01</v>
      </c>
      <c r="K17" s="16">
        <v>551.12</v>
      </c>
    </row>
    <row r="18" s="6" customFormat="1" ht="40" customHeight="1" spans="1:11">
      <c r="A18" s="14">
        <v>15</v>
      </c>
      <c r="B18" s="23" t="s">
        <v>173</v>
      </c>
      <c r="C18" s="15" t="s">
        <v>160</v>
      </c>
      <c r="D18" s="16">
        <v>72.8</v>
      </c>
      <c r="E18" s="15" t="s">
        <v>174</v>
      </c>
      <c r="F18" s="17" t="s">
        <v>233</v>
      </c>
      <c r="G18" s="17" t="s">
        <v>222</v>
      </c>
      <c r="H18" s="16">
        <v>91000</v>
      </c>
      <c r="I18" s="16">
        <v>2912</v>
      </c>
      <c r="J18" s="16">
        <v>786.24</v>
      </c>
      <c r="K18" s="16">
        <v>582.4</v>
      </c>
    </row>
    <row r="19" s="6" customFormat="1" ht="30" customHeight="1" spans="1:11">
      <c r="A19" s="14">
        <v>16</v>
      </c>
      <c r="B19" s="23" t="s">
        <v>177</v>
      </c>
      <c r="C19" s="15" t="s">
        <v>160</v>
      </c>
      <c r="D19" s="16">
        <v>233.42</v>
      </c>
      <c r="E19" s="15" t="s">
        <v>174</v>
      </c>
      <c r="F19" s="17" t="s">
        <v>233</v>
      </c>
      <c r="G19" s="17" t="s">
        <v>222</v>
      </c>
      <c r="H19" s="16">
        <v>291775</v>
      </c>
      <c r="I19" s="16">
        <v>9336.8</v>
      </c>
      <c r="J19" s="16">
        <v>2520.94</v>
      </c>
      <c r="K19" s="16">
        <v>1867.36</v>
      </c>
    </row>
    <row r="20" s="6" customFormat="1" ht="42" customHeight="1" spans="1:11">
      <c r="A20" s="14">
        <v>17</v>
      </c>
      <c r="B20" s="23" t="s">
        <v>178</v>
      </c>
      <c r="C20" s="15" t="s">
        <v>160</v>
      </c>
      <c r="D20" s="16">
        <v>32.75</v>
      </c>
      <c r="E20" s="15" t="s">
        <v>179</v>
      </c>
      <c r="F20" s="17" t="s">
        <v>233</v>
      </c>
      <c r="G20" s="17" t="s">
        <v>222</v>
      </c>
      <c r="H20" s="16">
        <v>40937.5</v>
      </c>
      <c r="I20" s="16">
        <v>1310</v>
      </c>
      <c r="J20" s="16">
        <v>353.7</v>
      </c>
      <c r="K20" s="16">
        <v>262</v>
      </c>
    </row>
    <row r="21" s="6" customFormat="1" ht="38" customHeight="1" spans="1:11">
      <c r="A21" s="14">
        <v>18</v>
      </c>
      <c r="B21" s="23" t="s">
        <v>178</v>
      </c>
      <c r="C21" s="15" t="s">
        <v>160</v>
      </c>
      <c r="D21" s="16">
        <v>136.91</v>
      </c>
      <c r="E21" s="15" t="s">
        <v>248</v>
      </c>
      <c r="F21" s="17" t="s">
        <v>233</v>
      </c>
      <c r="G21" s="17" t="s">
        <v>222</v>
      </c>
      <c r="H21" s="16">
        <v>171137.5</v>
      </c>
      <c r="I21" s="16">
        <v>5476.4</v>
      </c>
      <c r="J21" s="16">
        <v>1478.63</v>
      </c>
      <c r="K21" s="16">
        <v>1095.28</v>
      </c>
    </row>
    <row r="22" s="6" customFormat="1" ht="38" customHeight="1" spans="1:11">
      <c r="A22" s="14">
        <v>19</v>
      </c>
      <c r="B22" s="14" t="s">
        <v>249</v>
      </c>
      <c r="C22" s="15" t="s">
        <v>160</v>
      </c>
      <c r="D22" s="16">
        <v>14.17</v>
      </c>
      <c r="E22" s="15" t="s">
        <v>15</v>
      </c>
      <c r="F22" s="17" t="s">
        <v>233</v>
      </c>
      <c r="G22" s="17" t="s">
        <v>222</v>
      </c>
      <c r="H22" s="16">
        <v>17712.5</v>
      </c>
      <c r="I22" s="16">
        <v>566.8</v>
      </c>
      <c r="J22" s="16">
        <v>153.04</v>
      </c>
      <c r="K22" s="16">
        <v>113.36</v>
      </c>
    </row>
    <row r="23" s="6" customFormat="1" ht="38" customHeight="1" spans="1:11">
      <c r="A23" s="14">
        <v>20</v>
      </c>
      <c r="B23" s="23" t="s">
        <v>170</v>
      </c>
      <c r="C23" s="15" t="s">
        <v>160</v>
      </c>
      <c r="D23" s="16">
        <v>144.63</v>
      </c>
      <c r="E23" s="15" t="s">
        <v>78</v>
      </c>
      <c r="F23" s="17" t="s">
        <v>233</v>
      </c>
      <c r="G23" s="17" t="s">
        <v>222</v>
      </c>
      <c r="H23" s="16">
        <v>180787.5</v>
      </c>
      <c r="I23" s="16">
        <v>5785.2</v>
      </c>
      <c r="J23" s="16">
        <v>1562</v>
      </c>
      <c r="K23" s="16">
        <v>1157.04</v>
      </c>
    </row>
    <row r="24" s="6" customFormat="1" ht="38" customHeight="1" spans="1:11">
      <c r="A24" s="14">
        <v>21</v>
      </c>
      <c r="B24" s="23" t="s">
        <v>183</v>
      </c>
      <c r="C24" s="15" t="s">
        <v>160</v>
      </c>
      <c r="D24" s="16">
        <v>98.88</v>
      </c>
      <c r="E24" s="15" t="s">
        <v>179</v>
      </c>
      <c r="F24" s="17" t="s">
        <v>233</v>
      </c>
      <c r="G24" s="17" t="s">
        <v>222</v>
      </c>
      <c r="H24" s="16">
        <v>123600</v>
      </c>
      <c r="I24" s="16">
        <v>3955.2</v>
      </c>
      <c r="J24" s="16">
        <v>1067.9</v>
      </c>
      <c r="K24" s="16">
        <v>791.04</v>
      </c>
    </row>
    <row r="25" s="7" customFormat="1" ht="30" customHeight="1" spans="1:11">
      <c r="A25" s="24">
        <v>22</v>
      </c>
      <c r="B25" s="25" t="s">
        <v>103</v>
      </c>
      <c r="C25" s="26" t="s">
        <v>250</v>
      </c>
      <c r="D25" s="21">
        <v>1.6</v>
      </c>
      <c r="E25" s="15" t="s">
        <v>104</v>
      </c>
      <c r="F25" s="17" t="s">
        <v>251</v>
      </c>
      <c r="G25" s="17" t="s">
        <v>252</v>
      </c>
      <c r="H25" s="16">
        <v>1760</v>
      </c>
      <c r="I25" s="16">
        <v>70.4</v>
      </c>
      <c r="J25" s="16">
        <v>19.01</v>
      </c>
      <c r="K25" s="16">
        <v>14.08</v>
      </c>
    </row>
    <row r="26" s="8" customFormat="1" ht="30" customHeight="1" spans="1:11">
      <c r="A26" s="27" t="s">
        <v>97</v>
      </c>
      <c r="B26" s="28"/>
      <c r="C26" s="29"/>
      <c r="D26" s="30">
        <f t="shared" ref="D26:K26" si="2">SUM(D4:D25)</f>
        <v>35669522.87</v>
      </c>
      <c r="E26" s="31" t="s">
        <v>98</v>
      </c>
      <c r="F26" s="32" t="s">
        <v>98</v>
      </c>
      <c r="G26" s="32" t="s">
        <v>98</v>
      </c>
      <c r="H26" s="30">
        <f t="shared" si="2"/>
        <v>26332876.5</v>
      </c>
      <c r="I26" s="30">
        <f t="shared" si="2"/>
        <v>668491.93</v>
      </c>
      <c r="J26" s="30">
        <f t="shared" si="2"/>
        <v>204203.34</v>
      </c>
      <c r="K26" s="30">
        <f t="shared" si="2"/>
        <v>258108.53</v>
      </c>
    </row>
  </sheetData>
  <mergeCells count="4">
    <mergeCell ref="A1:K1"/>
    <mergeCell ref="A2:G2"/>
    <mergeCell ref="J2:K2"/>
    <mergeCell ref="A26:C26"/>
  </mergeCells>
  <printOptions horizontalCentered="1"/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第一季度</vt:lpstr>
      <vt:lpstr>第二季度</vt:lpstr>
      <vt:lpstr>第三季度</vt:lpstr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农业局</dc:creator>
  <cp:lastModifiedBy>slowly chang</cp:lastModifiedBy>
  <dcterms:created xsi:type="dcterms:W3CDTF">2026-01-21T06:20:00Z</dcterms:created>
  <dcterms:modified xsi:type="dcterms:W3CDTF">2026-01-23T09:18:39Z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CEDC8C37125C4A5F87BE4E8A2A2E5776</vt:lpwstr>
  </property>
  <property fmtid="{D5CDD505-2E9C-101B-9397-08002B2CF9AE}" pid="3" name="KSOReadingLayout">
    <vt:bool>true</vt:bool>
  </property>
  <property fmtid="{D5CDD505-2E9C-101B-9397-08002B2CF9AE}" pid="4" name="KSOProductBuildVer">
    <vt:lpwstr>2052-11.8.2.12085</vt:lpwstr>
  </property>
</Properties>
</file>